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240" windowWidth="20700" windowHeight="9405" activeTab="3"/>
  </bookViews>
  <sheets>
    <sheet name="DOSTAWY DUŻE WERSJA OSTATECZNA" sheetId="4" r:id="rId1"/>
    <sheet name="NA STRONE INTERNETOWA" sheetId="6" r:id="rId2"/>
    <sheet name="NA STRONĘ INTERNETOWĄ" sheetId="5" r:id="rId3"/>
    <sheet name="całość" sheetId="3" r:id="rId4"/>
  </sheets>
  <definedNames>
    <definedName name="_xlnm._FilterDatabase" localSheetId="3" hidden="1">całość!$A$3:$V$151</definedName>
    <definedName name="_xlnm._FilterDatabase" localSheetId="0" hidden="1">'DOSTAWY DUŻE WERSJA OSTATECZNA'!$A$3:$V$112</definedName>
    <definedName name="_xlnm.Print_Area" localSheetId="3">całość!$A$1:$V$154</definedName>
  </definedNames>
  <calcPr calcId="145621"/>
</workbook>
</file>

<file path=xl/calcChain.xml><?xml version="1.0" encoding="utf-8"?>
<calcChain xmlns="http://schemas.openxmlformats.org/spreadsheetml/2006/main">
  <c r="S139" i="3" l="1"/>
  <c r="R117" i="3"/>
  <c r="S117" i="3" s="1"/>
  <c r="E116" i="3"/>
  <c r="G116" i="3" s="1"/>
  <c r="R116" i="3" s="1"/>
  <c r="S116" i="3" s="1"/>
  <c r="R115" i="3"/>
  <c r="S115" i="3" s="1"/>
  <c r="S114" i="3"/>
  <c r="R113" i="3"/>
  <c r="S113" i="3" s="1"/>
  <c r="R112" i="3"/>
  <c r="S112" i="3" s="1"/>
  <c r="R77" i="3"/>
  <c r="S77" i="3" s="1"/>
  <c r="S111" i="3"/>
  <c r="R110" i="3"/>
  <c r="S110" i="3" s="1"/>
  <c r="R109" i="3"/>
  <c r="S109" i="3" s="1"/>
  <c r="S108" i="3"/>
  <c r="R107" i="3"/>
  <c r="S107" i="3" s="1"/>
  <c r="S76" i="3"/>
  <c r="S75" i="3"/>
  <c r="P72" i="3"/>
  <c r="Q72" i="3" s="1"/>
  <c r="E106" i="3"/>
  <c r="G106" i="3" s="1"/>
  <c r="P106" i="3" s="1"/>
  <c r="Q106" i="3" s="1"/>
  <c r="P105" i="3"/>
  <c r="Q105" i="3" s="1"/>
  <c r="P26" i="3"/>
  <c r="Q26" i="3" s="1"/>
  <c r="P64" i="3"/>
  <c r="Q64" i="3" s="1"/>
  <c r="P63" i="3"/>
  <c r="Q63" i="3" s="1"/>
  <c r="P23" i="3"/>
  <c r="Q23" i="3" s="1"/>
  <c r="P60" i="3"/>
  <c r="Q60" i="3" s="1"/>
  <c r="P22" i="3"/>
  <c r="Q22" i="3" s="1"/>
  <c r="P21" i="3"/>
  <c r="Q21" i="3" s="1"/>
  <c r="P20" i="3"/>
  <c r="Q20" i="3" s="1"/>
  <c r="P19" i="3"/>
  <c r="Q19" i="3" s="1"/>
  <c r="P96" i="3"/>
  <c r="Q96" i="3" s="1"/>
  <c r="P16" i="3"/>
  <c r="Q16" i="3" s="1"/>
  <c r="P59" i="3"/>
  <c r="Q59" i="3" s="1"/>
  <c r="P58" i="3"/>
  <c r="Q58" i="3" s="1"/>
  <c r="E58" i="3"/>
  <c r="P57" i="3"/>
  <c r="Q57" i="3" s="1"/>
  <c r="P14" i="3"/>
  <c r="Q14" i="3" s="1"/>
  <c r="Q13" i="3"/>
  <c r="E13" i="3"/>
  <c r="E12" i="3"/>
  <c r="E54" i="3"/>
  <c r="E93" i="3"/>
  <c r="E92" i="3"/>
  <c r="E53" i="3"/>
  <c r="E159" i="3"/>
  <c r="E158" i="3"/>
  <c r="E134" i="3"/>
  <c r="E157" i="3"/>
  <c r="E133" i="3"/>
  <c r="E132" i="3"/>
  <c r="E91" i="3"/>
  <c r="E52" i="3"/>
  <c r="E51" i="3"/>
  <c r="E11" i="3"/>
  <c r="E50" i="3"/>
  <c r="E49" i="3"/>
  <c r="E48" i="3"/>
  <c r="E90" i="3"/>
  <c r="E47" i="3"/>
  <c r="E46" i="3"/>
  <c r="E45" i="3"/>
  <c r="E44" i="3"/>
  <c r="E43" i="3"/>
  <c r="E10" i="3"/>
  <c r="E9" i="3"/>
  <c r="P8" i="3"/>
  <c r="Q8" i="3" s="1"/>
  <c r="E8" i="3"/>
  <c r="E156" i="3"/>
  <c r="E131" i="3"/>
  <c r="E42" i="3"/>
  <c r="Q7" i="3"/>
  <c r="E7" i="3"/>
  <c r="E130" i="3"/>
  <c r="Q89" i="3"/>
  <c r="E89" i="3"/>
  <c r="E41" i="3"/>
  <c r="E88" i="3"/>
  <c r="E40" i="3"/>
  <c r="E6" i="3"/>
  <c r="E129" i="3"/>
  <c r="E128" i="3"/>
  <c r="E127" i="3"/>
  <c r="E126" i="3"/>
  <c r="E125" i="3"/>
  <c r="E124" i="3"/>
  <c r="E87" i="3"/>
  <c r="E123" i="3"/>
  <c r="E122" i="3"/>
  <c r="E121" i="3"/>
  <c r="E86" i="3"/>
  <c r="E120" i="3"/>
  <c r="E85" i="3"/>
  <c r="E84" i="3"/>
  <c r="E39" i="3"/>
  <c r="E5" i="3"/>
  <c r="Q4" i="3"/>
  <c r="Q4" i="6" l="1"/>
  <c r="R4" i="6" s="1"/>
  <c r="Q5" i="6"/>
  <c r="R5" i="6" s="1"/>
  <c r="Q6" i="6"/>
  <c r="R6" i="6" s="1"/>
  <c r="Q7" i="6"/>
  <c r="R7" i="6" s="1"/>
  <c r="Q8" i="6"/>
  <c r="R8" i="6" s="1"/>
  <c r="Q9" i="6"/>
  <c r="R9" i="6" s="1"/>
  <c r="Q10" i="6"/>
  <c r="R10" i="6" s="1"/>
  <c r="R11" i="6"/>
  <c r="Q12" i="6"/>
  <c r="R12" i="6"/>
  <c r="Q13" i="6"/>
  <c r="R13" i="6"/>
  <c r="R14" i="6"/>
  <c r="Q15" i="6"/>
  <c r="R15" i="6" s="1"/>
  <c r="Q17" i="6"/>
  <c r="R17" i="6" s="1"/>
  <c r="Q18" i="6"/>
  <c r="R18" i="6" s="1"/>
  <c r="Q19" i="6"/>
  <c r="R19" i="6"/>
  <c r="R20" i="6"/>
  <c r="Q21" i="6"/>
  <c r="R21" i="6" s="1"/>
  <c r="D22" i="6"/>
  <c r="F22" i="6" s="1"/>
  <c r="Q22" i="6" s="1"/>
  <c r="R22" i="6" s="1"/>
  <c r="Q23" i="6"/>
  <c r="R23" i="6" s="1"/>
  <c r="E4" i="5" l="1"/>
  <c r="E5" i="5"/>
  <c r="E6" i="5"/>
  <c r="E7" i="5"/>
  <c r="E8" i="5"/>
  <c r="E9" i="5"/>
  <c r="E10" i="5"/>
  <c r="E11" i="5"/>
  <c r="E12" i="5"/>
  <c r="E13" i="5"/>
  <c r="E14" i="5"/>
  <c r="P4" i="4"/>
  <c r="D5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P26" i="4"/>
  <c r="D27" i="4"/>
  <c r="D28" i="4"/>
  <c r="P28" i="4"/>
  <c r="D29" i="4"/>
  <c r="D30" i="4"/>
  <c r="D31" i="4"/>
  <c r="D32" i="4"/>
  <c r="O32" i="4"/>
  <c r="P32" i="4" s="1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55" i="4"/>
  <c r="D56" i="4"/>
  <c r="D57" i="4"/>
  <c r="D58" i="4"/>
  <c r="D59" i="4"/>
  <c r="P59" i="4"/>
  <c r="O60" i="4"/>
  <c r="P60" i="4" s="1"/>
  <c r="O67" i="4"/>
  <c r="P67" i="4" s="1"/>
  <c r="D68" i="4"/>
  <c r="O68" i="4"/>
  <c r="P68" i="4" s="1"/>
  <c r="O69" i="4"/>
  <c r="P69" i="4" s="1"/>
  <c r="O71" i="4"/>
  <c r="P71" i="4" s="1"/>
  <c r="O72" i="4"/>
  <c r="P72" i="4" s="1"/>
  <c r="O73" i="4"/>
  <c r="P73" i="4" s="1"/>
  <c r="O74" i="4"/>
  <c r="P74" i="4" s="1"/>
  <c r="O75" i="4"/>
  <c r="P75" i="4" s="1"/>
  <c r="O76" i="4"/>
  <c r="P76" i="4" s="1"/>
  <c r="O77" i="4"/>
  <c r="P77" i="4" s="1"/>
  <c r="O78" i="4"/>
  <c r="P78" i="4" s="1"/>
  <c r="O82" i="4"/>
  <c r="P82" i="4" s="1"/>
  <c r="O84" i="4"/>
  <c r="P84" i="4" s="1"/>
  <c r="O85" i="4"/>
  <c r="P85" i="4" s="1"/>
  <c r="O110" i="4"/>
  <c r="P110" i="4" s="1"/>
  <c r="D111" i="4"/>
  <c r="F111" i="4"/>
  <c r="O111" i="4" s="1"/>
  <c r="P111" i="4" s="1"/>
  <c r="O112" i="4"/>
  <c r="P112" i="4" s="1"/>
</calcChain>
</file>

<file path=xl/sharedStrings.xml><?xml version="1.0" encoding="utf-8"?>
<sst xmlns="http://schemas.openxmlformats.org/spreadsheetml/2006/main" count="3881" uniqueCount="538">
  <si>
    <t>PNM - przetarg nieograniczony w progu powyżej 30 tys euro</t>
  </si>
  <si>
    <t>PNDU - przetarg nieograniczony w progu powyżej 10 mln euro</t>
  </si>
  <si>
    <t>II kw.</t>
  </si>
  <si>
    <t>PNM</t>
  </si>
  <si>
    <t>D</t>
  </si>
  <si>
    <t>DT</t>
  </si>
  <si>
    <t>brak</t>
  </si>
  <si>
    <t>Środki własne</t>
  </si>
  <si>
    <t>B.III.1</t>
  </si>
  <si>
    <t>-------------</t>
  </si>
  <si>
    <t>Blok operacyjny-główny</t>
  </si>
  <si>
    <t>PAŹDZIERNIK 2017R</t>
  </si>
  <si>
    <t>MAJ</t>
  </si>
  <si>
    <t>jednorazowe</t>
  </si>
  <si>
    <t>Wymiana modułów sieci IT</t>
  </si>
  <si>
    <t>III kw.</t>
  </si>
  <si>
    <t>PND</t>
  </si>
  <si>
    <t>ŚRODKI WŁASNE</t>
  </si>
  <si>
    <t>B.II.2.1.</t>
  </si>
  <si>
    <t>zał. 73</t>
  </si>
  <si>
    <t>cały szpital</t>
  </si>
  <si>
    <t>GRUDZIEŃ 2017R</t>
  </si>
  <si>
    <t>CZERWIEC 2017R</t>
  </si>
  <si>
    <t>09300000-2</t>
  </si>
  <si>
    <t>Dostawa energii elektrycznej</t>
  </si>
  <si>
    <t>środki własne</t>
  </si>
  <si>
    <t>B.II.2.3</t>
  </si>
  <si>
    <t>wszystkie oddziały szpitala, Pracownia PET</t>
  </si>
  <si>
    <t>09123000-7</t>
  </si>
  <si>
    <t>Dostawa gazu ziemnego</t>
  </si>
  <si>
    <t>I kw.</t>
  </si>
  <si>
    <t>PNDU</t>
  </si>
  <si>
    <t>DAM</t>
  </si>
  <si>
    <t>B.III.6</t>
  </si>
  <si>
    <t>OIOM</t>
  </si>
  <si>
    <t>LIPIEC 2017R</t>
  </si>
  <si>
    <t>STYCZEŃ 2017R</t>
  </si>
  <si>
    <t>33100000-1 (Dostawy urządzeń medycznych)</t>
  </si>
  <si>
    <t>Dzierżawa 1 szt. wieży endoskopowej oraz 2 szt. videobronchoskopów</t>
  </si>
  <si>
    <t>5.</t>
  </si>
  <si>
    <t>Blok Operacyjny (Sala Laparoskopowa)</t>
  </si>
  <si>
    <r>
      <t>33100000-1 (Dostawy urządzeń medycznych</t>
    </r>
    <r>
      <rPr>
        <b/>
        <sz val="9"/>
        <color rgb="FF333333"/>
        <rFont val="Calibri"/>
        <family val="2"/>
        <charset val="238"/>
        <scheme val="minor"/>
      </rPr>
      <t>)</t>
    </r>
  </si>
  <si>
    <t>Dzierżawa noża harmonicznego</t>
  </si>
  <si>
    <t>4.</t>
  </si>
  <si>
    <t>ZDO-Onkologia</t>
  </si>
  <si>
    <t>KWIECIEŃ 2017R</t>
  </si>
  <si>
    <t>33190000-8 (Dostawy różnych urządzeń  i produktów medycznych)</t>
  </si>
  <si>
    <t>Dzierżawa automatcznego wstrzykiwacza kontrastu</t>
  </si>
  <si>
    <t>3.</t>
  </si>
  <si>
    <t>Listopad 2017r.</t>
  </si>
  <si>
    <t>Maj 2017r.</t>
  </si>
  <si>
    <t>33181000-2 (Dostawy urządzenia do terapii nerkowej)</t>
  </si>
  <si>
    <t>Dzierżawa aparatu nerkozastępczego 2szt</t>
  </si>
  <si>
    <t>2.</t>
  </si>
  <si>
    <t>Pracownia RTG - Korczak</t>
  </si>
  <si>
    <t>SIERPIEŃ 2017R</t>
  </si>
  <si>
    <t>LUTY 2017R</t>
  </si>
  <si>
    <t>33111000-1 (Dostawy aparatury rentgenowskiej)</t>
  </si>
  <si>
    <t>Dzierżawa urządzenia do bezpośredniego ucyfrowienia aparatu RTG</t>
  </si>
  <si>
    <t xml:space="preserve"> </t>
  </si>
  <si>
    <t>Inwestycje</t>
  </si>
  <si>
    <t>Środki unijne oraz środki budżetu województwa</t>
  </si>
  <si>
    <t>zał.72</t>
  </si>
  <si>
    <t>WSS im. M. Kopernika w Łodzi</t>
  </si>
  <si>
    <t>CZERWIEC 2019</t>
  </si>
  <si>
    <t>71220000-6, 71247000-1</t>
  </si>
  <si>
    <t>jednorazowo</t>
  </si>
  <si>
    <t>Zakup sprzętu medycznego  w ramach projektu: „Zwiększenie dostępności i jakości usług zdrowotnych w Wojewódzkim Szpitalu Specjalistycznym im M. Kopernika w Łodzi poprzez przebudowę modernizację Bloku Operacyjnego, Oddziału Anestezjologii i Intensywnej Terapii oraz Zakładu Diagnostyki Laboratoryjnej Banku Krwi i Pracowni Serologii”</t>
  </si>
  <si>
    <t>IV kw.</t>
  </si>
  <si>
    <t>PDRiP</t>
  </si>
  <si>
    <t>zał. 71</t>
  </si>
  <si>
    <t>Wrzesień 2017r.</t>
  </si>
  <si>
    <t>Zakup sprzętu medycznego  w ramach projektu: :.„Rozbudowa  WSS im. M. Kopernika w Łodzi w oparciu o koncentrację działań z zakresu profilaktyki  onkologicznej, onkologii klinicznej, onkologicznych ośrodków satelitarnych oraz przekształcenie Szpitala w Wojewódzkim Centrum Onkologii”</t>
  </si>
  <si>
    <t>zał 70</t>
  </si>
  <si>
    <t>Październik2017r.</t>
  </si>
  <si>
    <t>Zakup stołu operacyjnego ortopedycznego-1szt.</t>
  </si>
  <si>
    <t>Zakup łóżek intensywnej terapii-5szt.</t>
  </si>
  <si>
    <t>Październik 2017r.</t>
  </si>
  <si>
    <t>Zakup zestawu narzędzi chirurgicznych-1 kpl. ,zakup narzędzi naczyniowych-1kpl.</t>
  </si>
  <si>
    <t>Sierpień 2017r.</t>
  </si>
  <si>
    <t>Zakup aparatu do pomiaru parametrów krytycznych-1szt</t>
  </si>
  <si>
    <t>Lipiec 2017r.</t>
  </si>
  <si>
    <t>Zakup respiratora stacjonarnego-1szt</t>
  </si>
  <si>
    <t>Zakup defibrylatora-1szt.</t>
  </si>
  <si>
    <t>Czerwiec 2017r.</t>
  </si>
  <si>
    <t>Zakup aparatu do pomiaru rzutu serca-1szt</t>
  </si>
  <si>
    <t>Zakup zestawu do pobierania krwi-2szt.</t>
  </si>
  <si>
    <t>Zakup respiratora transportowego-1szt.</t>
  </si>
  <si>
    <t>Zakup aparatu USG-1szt., kardiomonitora-1szt., kardiomonitora mobilnego-1szt.</t>
  </si>
  <si>
    <t>Zakup stanowisk diagnostycznych RTG (zestaw komputerów medycznych o parametrach spełniających wymogi radiologiczne z wysokiej klasy monitorami medycznymi)</t>
  </si>
  <si>
    <t>Kwiecień 2017r.</t>
  </si>
  <si>
    <t>Zakup wózków transportowych z butlami kompozytowymi do wentylacji z zaworem typu LIV przystosowane do rezonansu magnetycznego-3szt.</t>
  </si>
  <si>
    <t>Zakup RTG jezdne cyfrowe-1szt.</t>
  </si>
  <si>
    <t>Marzec 2017r.</t>
  </si>
  <si>
    <t>Zakup zestawu do torakotomii ratunkowej-1szt</t>
  </si>
  <si>
    <t>Zakup zestawu resuscytacyjno-anestezjologicznego(wózek anestezjologiczny, defibrylator, worek samorozprężalny, laryngoskop światłowodowy LED z zestawem łopatek dla dorosłych i dzieci,  videolaryngoskop, ssak elektryczny, urządzenie do mechanicznej kompresji klatki piersiowej)-1szt.</t>
  </si>
  <si>
    <t xml:space="preserve">  Marzec 2017r.</t>
  </si>
  <si>
    <t>33100000-1</t>
  </si>
  <si>
    <t>Zakup niezbędnego sprzętu i aparatury medycznej oraz innego wyposażenia do realizacji badań profilaktycznych oraz działań informacyjnych dla zadania pn.: .„Realizacja działań profilaktycznych w kierunku wczesnego wykrywania nowotworu jelita grubego, piersi i szyjki macicy przez Wojewódzki Szpital Specjalistyczny im. M. Kopernika w Łodzi” </t>
  </si>
  <si>
    <t xml:space="preserve">Kwiecień 2017r. </t>
  </si>
  <si>
    <t xml:space="preserve">  Luty 2017r.</t>
  </si>
  <si>
    <r>
      <t>Zakup niezbędnego sprzętu i aparatury medycznej oraz innego wyposażenia do realizacji badań profilaktycznych oraz działań informacyjnych  dla zadania pn.:</t>
    </r>
    <r>
      <rPr>
        <i/>
        <sz val="9"/>
        <color theme="1"/>
        <rFont val="Calibri"/>
        <family val="2"/>
        <charset val="238"/>
        <scheme val="minor"/>
      </rPr>
      <t> </t>
    </r>
    <r>
      <rPr>
        <sz val="9"/>
        <color theme="1"/>
        <rFont val="Calibri"/>
        <family val="2"/>
        <charset val="238"/>
        <scheme val="minor"/>
      </rPr>
      <t>.„Realizacja programów profilaktycznych dotyczących chorób będących istotnym problemem zdrowotnym regionu przez  Wojewódzki Szpital Specjalistyczny im. M. Kopernika w Łodzi”</t>
    </r>
  </si>
  <si>
    <t>1.</t>
  </si>
  <si>
    <t>AZ</t>
  </si>
  <si>
    <t>B.II.1.8.2</t>
  </si>
  <si>
    <t>MEDYCZNE KOMÓRKI ORGANIZACYJNE SZPITALA</t>
  </si>
  <si>
    <t>33190000-8</t>
  </si>
  <si>
    <t>MATERIAŁY EKSPLOATACYJNE DO APARATURY MEDYCZNEJ</t>
  </si>
  <si>
    <t>16.</t>
  </si>
  <si>
    <t>B.II.1.2.2</t>
  </si>
  <si>
    <t>ODDZIAŁY ZABIEGOWE SZPITALA</t>
  </si>
  <si>
    <t>MAJ 2017</t>
  </si>
  <si>
    <t>MARZEC 2017R</t>
  </si>
  <si>
    <t>33162200-5</t>
  </si>
  <si>
    <t>JEDNORAZOWY</t>
  </si>
  <si>
    <t>NARZĘDZIA CHIRURGICZNE I ZABIEGOWE</t>
  </si>
  <si>
    <t>15.</t>
  </si>
  <si>
    <t>ZAKŁAD TELERADIOTERAPII</t>
  </si>
  <si>
    <t>LISTOPAD 2017R</t>
  </si>
  <si>
    <t>33124130-5</t>
  </si>
  <si>
    <t>MATERIAŁY DO NASWIETLAŃ PACJENTOW</t>
  </si>
  <si>
    <t>14.</t>
  </si>
  <si>
    <t>B.II.1.2.9</t>
  </si>
  <si>
    <t>zał. 69</t>
  </si>
  <si>
    <t>PRACOWNIA SCYNTYGRAFII</t>
  </si>
  <si>
    <t>31120000-3</t>
  </si>
  <si>
    <t>GENERATORY TECHNETOWE</t>
  </si>
  <si>
    <t>13.</t>
  </si>
  <si>
    <t>ŚRODKI WLASNE)</t>
  </si>
  <si>
    <t>B.II.1.2.3</t>
  </si>
  <si>
    <t>ODDZIALY SZPITALNE WG POTRZEB</t>
  </si>
  <si>
    <t>zakup sprzętu medycznego dla oddziałów szpitalnych - wymogi NFZ</t>
  </si>
  <si>
    <t>12.</t>
  </si>
  <si>
    <t>ŚRODKI WLASNE</t>
  </si>
  <si>
    <t>zakup drobnego sprzętu medycznego i wyposażenia - zalecenia SANEPID</t>
  </si>
  <si>
    <t>11.</t>
  </si>
  <si>
    <t>B.II.1.2.1 B.II.1.2.2</t>
  </si>
  <si>
    <t>zał. 68</t>
  </si>
  <si>
    <t>DLA WSZYSTKICH MEDYCZNYCH KOMÓREK ORGANIZACYJNYCH SZPITALA</t>
  </si>
  <si>
    <t>331 90000-8</t>
  </si>
  <si>
    <t>MATERIALY MEDYCZNE</t>
  </si>
  <si>
    <t>10.</t>
  </si>
  <si>
    <t>B.II.1.12</t>
  </si>
  <si>
    <t>zał. 67</t>
  </si>
  <si>
    <t>KOMÓRKI ORGANIZACYJNE SZPITALA NIEPODLEGAJĄCE USŁUDZE SPRZĄTANIA</t>
  </si>
  <si>
    <t>39224300-1 19520000-7</t>
  </si>
  <si>
    <t>SPRZĘT DO UTRZYMANIA CZYSTOŚCI</t>
  </si>
  <si>
    <t>9.</t>
  </si>
  <si>
    <t>B.II.1.8.4</t>
  </si>
  <si>
    <t>DZIAŁ TECHNICZNY SZPITALA</t>
  </si>
  <si>
    <t>44171000-9 44523000-2</t>
  </si>
  <si>
    <t xml:space="preserve">MATERIALY MEBLOWE </t>
  </si>
  <si>
    <t>8.</t>
  </si>
  <si>
    <t>B.II.1.8.1</t>
  </si>
  <si>
    <t>43328100-9</t>
  </si>
  <si>
    <t>MATERIAŁY HYDRAULICZNE uzupełnienie</t>
  </si>
  <si>
    <t>6.</t>
  </si>
  <si>
    <t>31681000-3</t>
  </si>
  <si>
    <t>MATERIAŁY ELEKTRYCZNE uzupełnienie</t>
  </si>
  <si>
    <t>44111000-1</t>
  </si>
  <si>
    <t>MATERIAŁY BUDOWLANE  I WYKŁADZINY uzupełnienie</t>
  </si>
  <si>
    <t>B.VI.4</t>
  </si>
  <si>
    <t>zał. Nr 66</t>
  </si>
  <si>
    <t>PRACOWNICY SZPITALA</t>
  </si>
  <si>
    <t xml:space="preserve"> STYCZEŃ 2017</t>
  </si>
  <si>
    <t>35113400 - 3</t>
  </si>
  <si>
    <t>ODZIEŻ MEDYCZNA I OBUWIE MEDYCZNE</t>
  </si>
  <si>
    <t>B.II.1.9.1</t>
  </si>
  <si>
    <t>zal. Nr 65</t>
  </si>
  <si>
    <t>OŚRODEK WCZESNEJ REHABILITACJI KARDIOLOGICZNEJ</t>
  </si>
  <si>
    <t>09135100-5</t>
  </si>
  <si>
    <t>OLEJ NAPĘDOWY GRZEWCZY</t>
  </si>
  <si>
    <t>B.II.1.11</t>
  </si>
  <si>
    <t>WSZYSTKIE KOMÓRKI ORGANIZACYJNE SZPITALA</t>
  </si>
  <si>
    <t>MARZEC 2017</t>
  </si>
  <si>
    <t>30125120-8 30125110-5</t>
  </si>
  <si>
    <t>TONERY I ZESTAWY NAPRAWCZE DO DRUKAREK  I URZĄDZEN WIELOFUNKCYJNYCH Postępowanie uzupełniające</t>
  </si>
  <si>
    <t>DI</t>
  </si>
  <si>
    <t>Środki inwestycyjne</t>
  </si>
  <si>
    <t>Środki trwałe poz. 1</t>
  </si>
  <si>
    <t>Dział Informatyki na potrzeby całego Szpitala</t>
  </si>
  <si>
    <t>48000000-8</t>
  </si>
  <si>
    <t>Dodatkowe licencje oprogramowania Windows, Office,wirtualizacyjne,  PACS, CATO itp.</t>
  </si>
  <si>
    <t>48219000-6</t>
  </si>
  <si>
    <t>Oprogramowanie bazodanowe (w tym podnoszące bezpieczeństwo baz)</t>
  </si>
  <si>
    <t>środki inwestycyjne</t>
  </si>
  <si>
    <t>środki trwałe</t>
  </si>
  <si>
    <t>30200000-1 32420000-3 30237000-1 48820000-2</t>
  </si>
  <si>
    <t>Zestaw komputerowy do prac biurowych wraz z oprogramowaniem, Sprzęt sieciow, Akcesoria koputerowe, Sprzęt serwerowy</t>
  </si>
  <si>
    <t>rozmawiałam z PB to będzie jedno postępowanie na pakiety1.</t>
  </si>
  <si>
    <t>ZDL</t>
  </si>
  <si>
    <t>zał. 64</t>
  </si>
  <si>
    <t>Zakład Diagnostyki Laboratoryjnej</t>
  </si>
  <si>
    <t>Sprzęt do pracowni Serologii i Banku Krwi</t>
  </si>
  <si>
    <t>B.II.1.3.1</t>
  </si>
  <si>
    <t>zał. 63</t>
  </si>
  <si>
    <t>Oddział Hematologii Pracownia Krzepnięcia Krwo</t>
  </si>
  <si>
    <t>CZERWIEC 2018R</t>
  </si>
  <si>
    <t>33696100-6</t>
  </si>
  <si>
    <t>Odczynniki i sprzęt drobny do badań krzepnięcia krwi</t>
  </si>
  <si>
    <t>B.II.1.3.1.</t>
  </si>
  <si>
    <t>zał. 62</t>
  </si>
  <si>
    <t>Oddział Hematologii, Pracownie cytogenetyki</t>
  </si>
  <si>
    <t>Przeciwciała monoklonalne do cytometrii</t>
  </si>
  <si>
    <t>zał. 61</t>
  </si>
  <si>
    <t xml:space="preserve">33696100-6, </t>
  </si>
  <si>
    <t>odczynniki do badań metodą FISH</t>
  </si>
  <si>
    <t>B.II.1.2.1, B.II. 1.3.1</t>
  </si>
  <si>
    <t>zał. 60</t>
  </si>
  <si>
    <t>ZDL, poradnia gastrologiczna, pracownia badań szpiku</t>
  </si>
  <si>
    <t>MAJ 2017R</t>
  </si>
  <si>
    <t>33696100-6, 38000000-5</t>
  </si>
  <si>
    <t>odczynniki i drobny sprzęt jednorazowego uzytku do badań, serologii grup krwi, gastrologii i pracowni badań szpiku</t>
  </si>
  <si>
    <t>PIKTIG</t>
  </si>
  <si>
    <t>B.II.1.2.1 B.II.1.3.1</t>
  </si>
  <si>
    <t>zał 59</t>
  </si>
  <si>
    <t>33696500-0, 33141625-7, 33141000-0, 38437000-7</t>
  </si>
  <si>
    <t xml:space="preserve">Dostawy odczynników diagnostycznych i sprzętu jednorazowego </t>
  </si>
  <si>
    <t>zał. 58</t>
  </si>
  <si>
    <t>zał. 57</t>
  </si>
  <si>
    <t>MARZEC 2018R</t>
  </si>
  <si>
    <t>36, 12</t>
  </si>
  <si>
    <t>Dostawy odczynników diagnostycznych i sprzętu jednorazowego oraz oprogramowania do obsługi pracowni</t>
  </si>
  <si>
    <t>AS (4920)</t>
  </si>
  <si>
    <t>B.III.1.1.1.9</t>
  </si>
  <si>
    <t>ZAŁ. 56</t>
  </si>
  <si>
    <t>CAŁY SZPITAL</t>
  </si>
  <si>
    <t>WRZESIEN 2017R</t>
  </si>
  <si>
    <t>33631600-8</t>
  </si>
  <si>
    <t>ŚRODKI DEZYNFEKCYJNE</t>
  </si>
  <si>
    <t xml:space="preserve">B.II.1.2.1; </t>
  </si>
  <si>
    <t>zał. 55</t>
  </si>
  <si>
    <t>INTENSYWNA TERAPIA, PRACOWNIA CYTI, BLOK CHIR DZIECIĘCEJ, BLOK SZPITAL, ODDZIAŁ,UDAROWY, PRACOWNIA SEPARACJI KOMÓREK KRWOTWÓRCZYCH</t>
  </si>
  <si>
    <t xml:space="preserve">33100000-1; </t>
  </si>
  <si>
    <t xml:space="preserve">SPRZĘT MEDYCZNY -JEDNORAZOWEGO UŻYTKU; </t>
  </si>
  <si>
    <t>B.II.1.2.5;</t>
  </si>
  <si>
    <t>zał. 54</t>
  </si>
  <si>
    <t>BLOK CHIRURGII URAZOWO - ORTOPEDYCZNEJ</t>
  </si>
  <si>
    <t xml:space="preserve"> 33183100-7;</t>
  </si>
  <si>
    <t>SPRZĘT MEDYCZNY -IMPLANTY</t>
  </si>
  <si>
    <t>zał. 53</t>
  </si>
  <si>
    <t xml:space="preserve">KLINIKA UROLOGII, ODDZIŁ CHIRURGII ONKOLOGICZNEJ, ZDO SZPITAL, </t>
  </si>
  <si>
    <t>STYCZEŃ 2018R</t>
  </si>
  <si>
    <t>zał. 52</t>
  </si>
  <si>
    <t>PRACOWNIA LEKU CYTOTOKSYCZNEGO</t>
  </si>
  <si>
    <t>zał. 51</t>
  </si>
  <si>
    <t>ZDO ONKOLOGIA</t>
  </si>
  <si>
    <t>zał. 50</t>
  </si>
  <si>
    <t>ODDZIAŁ INTENSYWNEJ TERAPII I ANESTEZJOLOGII</t>
  </si>
  <si>
    <t>B.II.1.2.1; B.II.1.2.5;</t>
  </si>
  <si>
    <t>zał. 49</t>
  </si>
  <si>
    <t>II BLOK ONKOLOGIA</t>
  </si>
  <si>
    <t>33100000-1; 33184100-4;</t>
  </si>
  <si>
    <t>SPRZĘT MEDYCZNY -JEDNORAZOWEGO UŻYTKU;  IMPLANTY</t>
  </si>
  <si>
    <t>zał. 48</t>
  </si>
  <si>
    <t>ODDZIAŁ CHIRURGII KLATKI PIERSIOWEJ</t>
  </si>
  <si>
    <t>KWIECIEŃ 2018R</t>
  </si>
  <si>
    <t>SPRZĘT MEDYCZNY -JEDNORAZOWEGO UŻYTKU;</t>
  </si>
  <si>
    <t xml:space="preserve"> B.II.1.2.5;</t>
  </si>
  <si>
    <t>zał. 47</t>
  </si>
  <si>
    <t>SPRZĘT MEDYCZNY - IMPLANTY;</t>
  </si>
  <si>
    <t>zał. 46</t>
  </si>
  <si>
    <t>BLOK CHIRURGII KLATKI PIERSIOWEJ</t>
  </si>
  <si>
    <t>SPRZĘT MEDYCZNY - JEDNORAZOWEGO UŻYTKU; IMPLANTY</t>
  </si>
  <si>
    <t xml:space="preserve">B.II.1.2.4; </t>
  </si>
  <si>
    <t>zał. 45</t>
  </si>
  <si>
    <t>33183100-7;</t>
  </si>
  <si>
    <t>SPRZĘT MEDYCZNY - IMPLANTY</t>
  </si>
  <si>
    <t>zał. 44</t>
  </si>
  <si>
    <t>PRACOWNIA ENDOSKOPII - LAPAROSKOPII</t>
  </si>
  <si>
    <t xml:space="preserve">SPRZĘT MEDYCZNY - JEDNORAZOWEGO UŻYTKU;  </t>
  </si>
  <si>
    <t>zał. 43</t>
  </si>
  <si>
    <t>ODDZIAŁY DZIECIĘCE KORCZAK; ZDO ONKOLOGIA</t>
  </si>
  <si>
    <t>zał. 42</t>
  </si>
  <si>
    <t>PRACOWNIA SEPARACJI KOMÓREK KRWIOTWÓRCZYCH; ODDZIAŁ CHIR. KLATKI PIERSIOWEJ</t>
  </si>
  <si>
    <t xml:space="preserve">B.II.1.2.5; </t>
  </si>
  <si>
    <t>zał. 41</t>
  </si>
  <si>
    <t>33184100-4;</t>
  </si>
  <si>
    <t>zał. 40</t>
  </si>
  <si>
    <t>BLOK OPERACYJNY SZPITAL, ODDZIAŁ GINEKOLOGII ONKOLOGICZNEJ</t>
  </si>
  <si>
    <t>zał. 39</t>
  </si>
  <si>
    <t>zał. 38</t>
  </si>
  <si>
    <t>BLOK CHIRURGII NACZYNIOWEJ I OGÓLNEJ</t>
  </si>
  <si>
    <t>zał. 37</t>
  </si>
  <si>
    <t>zał. 36</t>
  </si>
  <si>
    <t>zał. 35</t>
  </si>
  <si>
    <t>ZAKŁAD RADIOLOGII, PRACOWNIA ANGIOGRAFII</t>
  </si>
  <si>
    <t>SPRZĘT MEDYCZNY - JEDNORAZOWEGO UŻYTKU;  IMPLANTY</t>
  </si>
  <si>
    <t>zał. 34</t>
  </si>
  <si>
    <t>WRZESIEŃ 2017R</t>
  </si>
  <si>
    <t>B.II.1.2.5</t>
  </si>
  <si>
    <t>zał. 33</t>
  </si>
  <si>
    <t>BLOK ODDZIAŁU CHIRURGII URAZOWO - ORT.</t>
  </si>
  <si>
    <t>33183100-7</t>
  </si>
  <si>
    <t>B.II.1.2.1</t>
  </si>
  <si>
    <t>zał. 32</t>
  </si>
  <si>
    <t>BLOK CHIRURII A; BLOK ONKOLOGIA</t>
  </si>
  <si>
    <t>SPRZĘT MEDYCZNY - JEDNORAZOWEGO UŻYTKU</t>
  </si>
  <si>
    <t>zał. 31</t>
  </si>
  <si>
    <t>BLOK  CHIR. A; ZDO ONKOLOGIA, BLOK CHIR. SZPITAL ONKOLOGIA; ZAKŁAD RADIOLOGII;OITIA</t>
  </si>
  <si>
    <t>zał. 30</t>
  </si>
  <si>
    <t>KLINIKA UROLOGII, BLOK CHI. URAZOWEJ</t>
  </si>
  <si>
    <t>zał. 29</t>
  </si>
  <si>
    <t>o. Ginekologii Onkologicznej i Brachterapii</t>
  </si>
  <si>
    <t>B.II.1.1.3</t>
  </si>
  <si>
    <t>ZAŁ. 28</t>
  </si>
  <si>
    <t>33141110-4</t>
  </si>
  <si>
    <t>MAT. OPATRUNKOWE</t>
  </si>
  <si>
    <t>ZAŁ. 27</t>
  </si>
  <si>
    <t>ZAŁ. 26</t>
  </si>
  <si>
    <t>ZAŁ. 25</t>
  </si>
  <si>
    <t>B.II.1.1.4</t>
  </si>
  <si>
    <t>NR. 24</t>
  </si>
  <si>
    <t>BLOK OPERACYJNY</t>
  </si>
  <si>
    <t>MAJ 2018R</t>
  </si>
  <si>
    <t>33141121-4</t>
  </si>
  <si>
    <t>MAT. SZEWNE</t>
  </si>
  <si>
    <t>NR. 23</t>
  </si>
  <si>
    <t>LUTY 2018R</t>
  </si>
  <si>
    <t>B.II.1.1.</t>
  </si>
  <si>
    <t>NR. 22</t>
  </si>
  <si>
    <t>33610000-4</t>
  </si>
  <si>
    <t xml:space="preserve">LEKI - </t>
  </si>
  <si>
    <t>NR. 21</t>
  </si>
  <si>
    <t>33610000-3</t>
  </si>
  <si>
    <t>LEKI - IMPORT</t>
  </si>
  <si>
    <t>NR. 20</t>
  </si>
  <si>
    <t>LEKI - TEST ALERGOLOGICZNE</t>
  </si>
  <si>
    <t>NR. 19</t>
  </si>
  <si>
    <t>NR. 18</t>
  </si>
  <si>
    <t>LEKI - CYTOSTATYKI</t>
  </si>
  <si>
    <t>NR. 17</t>
  </si>
  <si>
    <t xml:space="preserve">LEKI - OPAKOWANIA - BUTELKI </t>
  </si>
  <si>
    <t>NR. 16</t>
  </si>
  <si>
    <t>LEKI - TEST OSA PSZCZOŁA</t>
  </si>
  <si>
    <t>NR. 15</t>
  </si>
  <si>
    <t>LEKI - SUBST. RECEPTUROWE</t>
  </si>
  <si>
    <t>NR. 14</t>
  </si>
  <si>
    <t>ONKOLOGIA</t>
  </si>
  <si>
    <t>NR. 13</t>
  </si>
  <si>
    <t>NR. 12</t>
  </si>
  <si>
    <t>APTEKA SZPITALNA</t>
  </si>
  <si>
    <t>LEKI</t>
  </si>
  <si>
    <t>NR. 11</t>
  </si>
  <si>
    <t>NR. 10</t>
  </si>
  <si>
    <t>NR. 9</t>
  </si>
  <si>
    <t>LEKI - PŁYNY, ZYWIENIE POZAJELITOWE</t>
  </si>
  <si>
    <t>NR. 8</t>
  </si>
  <si>
    <t>NR. 7</t>
  </si>
  <si>
    <t>NR. 6</t>
  </si>
  <si>
    <t>NR. 5</t>
  </si>
  <si>
    <t>NR. 4</t>
  </si>
  <si>
    <t>NR. 3</t>
  </si>
  <si>
    <t>NR. 2</t>
  </si>
  <si>
    <t>NR. 1</t>
  </si>
  <si>
    <t>7.</t>
  </si>
  <si>
    <t>17.</t>
  </si>
  <si>
    <t>Przewidywany termin wszczęcia postępowania</t>
  </si>
  <si>
    <t>Przewidywany tryb udzielenia zamówienia</t>
  </si>
  <si>
    <t>MAŁE DUŻE</t>
  </si>
  <si>
    <t>Komórka składająca plany</t>
  </si>
  <si>
    <t>wartośc szacunkowa grupy asortymentowej w euro</t>
  </si>
  <si>
    <t>WARTOŚĆ SZACUNKOW AGRUPY ASORTYMENTOWEJ</t>
  </si>
  <si>
    <t>NR GRUPY ASORTYMENTOWEJ</t>
  </si>
  <si>
    <t>Wskazać źródło finansowania</t>
  </si>
  <si>
    <t>Numer pozycji kosztów z planu finansowego</t>
  </si>
  <si>
    <t>Nr załącznika, w którym znajduje się szczegółowy zakres /opis planowanego zamówienia publicznego</t>
  </si>
  <si>
    <t>Komórki dla których będzie udzielone zamówienie</t>
  </si>
  <si>
    <t>Planowany termin zawarcia umowy (miesiąc)</t>
  </si>
  <si>
    <t>Planowany termin złożenia wniosku o wszczęcie postępowania (podać miesiąc)</t>
  </si>
  <si>
    <t>Kod CPV</t>
  </si>
  <si>
    <t>Orientacyjna wartośc zamówienia</t>
  </si>
  <si>
    <t>Planowany okres udzielenia zamówienia</t>
  </si>
  <si>
    <r>
      <t xml:space="preserve">Wartość szacunkowa netto w PLN na 12 miesięcy </t>
    </r>
    <r>
      <rPr>
        <b/>
        <sz val="9"/>
        <color rgb="FFFF0000"/>
        <rFont val="Calibri"/>
        <family val="2"/>
        <charset val="238"/>
        <scheme val="minor"/>
      </rPr>
      <t>lub jednorazowa wartość</t>
    </r>
  </si>
  <si>
    <t>Przedmiot zamówienia</t>
  </si>
  <si>
    <t>L.p.</t>
  </si>
  <si>
    <t>DOSTAWY - PLAN 2017</t>
  </si>
  <si>
    <t>ul.Pabianicka  62.</t>
  </si>
  <si>
    <t>WRZESIEŃ</t>
  </si>
  <si>
    <t>LIPIEC</t>
  </si>
  <si>
    <t>Budżet Województwa Łódzkiego</t>
  </si>
  <si>
    <t>45312100-8</t>
  </si>
  <si>
    <t>JEDNORAZOWE</t>
  </si>
  <si>
    <t>Przeciwpożarowe zabezpieczenie obiektów Wojewódzkiego Szpitala Specjalistycznego im. M. Kopernika w Łodzi oraz modernizacja instalacji odgromowej</t>
  </si>
  <si>
    <t>Budynek Hematologii</t>
  </si>
  <si>
    <t>MARZEC</t>
  </si>
  <si>
    <t>Srodki własne</t>
  </si>
  <si>
    <t>Przeciwwłamaniowe zabezpieczenie central wentylacyjno-klimatyzacyjnych budynku hematologii wraz z zabezpieczeniem p. zalewaniu</t>
  </si>
  <si>
    <t>KWIECIEŃ</t>
  </si>
  <si>
    <t>LUTY</t>
  </si>
  <si>
    <t>45000000-7</t>
  </si>
  <si>
    <t>Utwardzenie terenu i budowa wiaty wraz z niezbędnymi przyłączami dla potrzeb dekontaminacji.</t>
  </si>
  <si>
    <t>ul. Pabianicka 62</t>
  </si>
  <si>
    <t xml:space="preserve">Modernizacja pomieszczeń pod montaz nowego akceleratora </t>
  </si>
  <si>
    <t>Modernizacja pomieszczeń Archiwum - roboty zewnetrzne izolacyjne</t>
  </si>
  <si>
    <t>45453000-7</t>
  </si>
  <si>
    <t>Wymiana okien drewnianych wraz z niezbędnymi robotami budowlanymi</t>
  </si>
  <si>
    <t>Ośrodek Pediatryczny im.J.Korczaka</t>
  </si>
  <si>
    <t>Adaptacja pomieszczeń w Ośrodku Pediatrycznym im.J.Korczaka dla potrzeb Izby Przyjęć</t>
  </si>
  <si>
    <t>Modernizacja dróg ewakuacyjnych ppoz. - nakaz KW PSP</t>
  </si>
  <si>
    <t>Naprawa dróg i chodników w Oś.Pediatrycznym im.J.Korczaka</t>
  </si>
  <si>
    <t>WSS im. M. Kopernika w Łodzi.</t>
  </si>
  <si>
    <t>CZERWIEC</t>
  </si>
  <si>
    <t>środki unijne oraz środki  budżetu województwa łódzkiego</t>
  </si>
  <si>
    <t>Roboty budowlane w ramach zadania pn:.„Rozbudowa  WSS im. M. Kopernika w Łodzi w oparciu o koncentrację działań z zakresu profilaktyki  onkologicznej, onkologii klinicznej, onkologicznych ośrodków satelitarnych oraz przekształcenie Szpitala w Wojewódzkim Centrum Onkologii”</t>
  </si>
  <si>
    <t>Środki unijne oraz środki  budżetu województwa łódzkiego</t>
  </si>
  <si>
    <t>Roboty budowlane dla zadania „Przebudowa WSS im. M. Kopernika w Łodzi  w celu rozdzielenia funkcji SOR, CU i izby Przyjęć”</t>
  </si>
  <si>
    <t>Miejsce wykonania robót</t>
  </si>
  <si>
    <t>Planowany termin zawarcia umowy – podać konkretny miesiąc</t>
  </si>
  <si>
    <t>Planowane źródło finansowania - wskazać</t>
  </si>
  <si>
    <t>Wartośc w euro wg kursy 4,1749</t>
  </si>
  <si>
    <t xml:space="preserve">Planowany okres udzielenia zamówienia </t>
  </si>
  <si>
    <t>ROBOTY BUDOWLANE - PLAN 2017</t>
  </si>
  <si>
    <t>71220000-6</t>
  </si>
  <si>
    <t xml:space="preserve">Wykonanie dokumentacji projektowej na rozbudowę Ośrodka Hematologii – budowa nowego pawilonu  o powierzchni  ca.1200 m2.
</t>
  </si>
  <si>
    <t>OITiA</t>
  </si>
  <si>
    <t>VI-2017</t>
  </si>
  <si>
    <t>III-2017</t>
  </si>
  <si>
    <t>Aktualizacja dokumentacji dla Oddziału Intensywnej Terapii i Anestezjologii z dostosowaniem do wymagań aktualnych przepisów</t>
  </si>
  <si>
    <t>Szpital</t>
  </si>
  <si>
    <t>XII-2017</t>
  </si>
  <si>
    <t xml:space="preserve">VI-2017 </t>
  </si>
  <si>
    <t>Przeciwpożarowe zabezpieczenie obiektów Wojewódzkiego Szpitala Specjalistycznego im. M. Kopernika w Łodzi- opracowanie doku-mentacji projektowej na "Montaż instalacji rozszerzenia systemu SAP we wszystkich obiektach przy ul. Pabianickiej 62, Ciołkowskiego 2 i ul. Popioły 40.- II etap</t>
  </si>
  <si>
    <t>zał nr ….</t>
  </si>
  <si>
    <t>grudzień 2017</t>
  </si>
  <si>
    <t>63510000-9</t>
  </si>
  <si>
    <t>usługa dystrybucji energii elektrycznej</t>
  </si>
  <si>
    <t>M</t>
  </si>
  <si>
    <t>Brak planu na 2017 rok.</t>
  </si>
  <si>
    <t>-</t>
  </si>
  <si>
    <t>Szpitalny Oddział Ratunkowy</t>
  </si>
  <si>
    <t>I – XII.2017 r</t>
  </si>
  <si>
    <t>50232000-0</t>
  </si>
  <si>
    <t>5  000</t>
  </si>
  <si>
    <t>Usługa przeglądu, konserwacji instalacji oświetlenia i wskaźnika kierunku wiatru na lądowisku śmigłowców</t>
  </si>
  <si>
    <t>B.III.2.4</t>
  </si>
  <si>
    <t>cały Szpital</t>
  </si>
  <si>
    <t>50532000-3</t>
  </si>
  <si>
    <t>Przegląd okresowy, konserwacja szpitalnych instalacji oświetlenia ewakuacyjnego 5 szt. Jedna wymiana akumulatorów dla każdej centralnej baterii w okresie obowiązywania umowy</t>
  </si>
  <si>
    <t>Przegląd okresowy, konserwacja szpitalnych UPS (12 szt.). Jedna wymiana akumulatorów  dla każdego UPS-u  w okresie obowiązywania umowy</t>
  </si>
  <si>
    <t>B.III.2.3</t>
  </si>
  <si>
    <t>Zakład Teleradioterapii i Pracownia PET</t>
  </si>
  <si>
    <t>Umowa na teleradioterapię  nie obejmuje automatyki drzwi-konieczne szybkie  określenie możliwość wykonywania ich serwisu na bieżąco</t>
  </si>
  <si>
    <t>50421200-4</t>
  </si>
  <si>
    <t>Serwis drzwi do bunkrów akceleratorów, symulatorów i cyklotronu oraz stołu</t>
  </si>
  <si>
    <t>Pracownia RTG Korczak</t>
  </si>
  <si>
    <t>luty</t>
  </si>
  <si>
    <t>Serwis ap. Bucky Diagnost</t>
  </si>
  <si>
    <t>Z-d Radiologii ZDO -Onkologia</t>
  </si>
  <si>
    <t>maj 2018</t>
  </si>
  <si>
    <t>listopad</t>
  </si>
  <si>
    <t>Serwis rezonansów mgt. 2szt.</t>
  </si>
  <si>
    <t>Z-d Radiologii</t>
  </si>
  <si>
    <t>marzec 2018</t>
  </si>
  <si>
    <t>wrzesień</t>
  </si>
  <si>
    <t>Serwis aparatu rtg Argostat Sn.025/800</t>
  </si>
  <si>
    <t>usługa społeczna</t>
  </si>
  <si>
    <t>unijne</t>
  </si>
  <si>
    <t>Cały szpital</t>
  </si>
  <si>
    <t>lipiec</t>
  </si>
  <si>
    <t>80511000-9</t>
  </si>
  <si>
    <r>
      <t>Działania z zakresu edukacji prozdrowotnej oraz działania informacyjno-szkoleniowe skierowane do lekarzy i pielęgniarek POZ dla zadania pn.:</t>
    </r>
    <r>
      <rPr>
        <i/>
        <sz val="9"/>
        <color theme="1"/>
        <rFont val="Calibri"/>
        <family val="2"/>
        <charset val="238"/>
        <scheme val="minor"/>
      </rPr>
      <t xml:space="preserve"> </t>
    </r>
    <r>
      <rPr>
        <sz val="9"/>
        <color theme="1"/>
        <rFont val="Calibri"/>
        <family val="2"/>
        <charset val="238"/>
        <scheme val="minor"/>
      </rPr>
      <t>.„Realizacja programów profilaktycznych dotyczących chorób będących istotnym problemem zdrowotnym regionu przez  Wojewódzki Szpital Specjalistyczny im. M. Kopernika w Łodzi”</t>
    </r>
  </si>
  <si>
    <t>B.III.2.5</t>
  </si>
  <si>
    <t>STYCZEŃ</t>
  </si>
  <si>
    <t>72000000-5</t>
  </si>
  <si>
    <t>Usługi informatyczne dotyczące sieci</t>
  </si>
  <si>
    <t>B.III.5.7</t>
  </si>
  <si>
    <t>153 i 154</t>
  </si>
  <si>
    <t>Cały Szpital</t>
  </si>
  <si>
    <t>XII.2017</t>
  </si>
  <si>
    <t>grudzień</t>
  </si>
  <si>
    <t>79714000-2</t>
  </si>
  <si>
    <t>Nadzór autorski INFINIT+QRIS</t>
  </si>
  <si>
    <t>AG</t>
  </si>
  <si>
    <t>B.III.7.2</t>
  </si>
  <si>
    <t>szpital i jednostki</t>
  </si>
  <si>
    <t>6410000-0</t>
  </si>
  <si>
    <t>usługa pocztowa</t>
  </si>
  <si>
    <t>B.VII</t>
  </si>
  <si>
    <t>maj</t>
  </si>
  <si>
    <t>66514110-0</t>
  </si>
  <si>
    <t>Ubezpieczenie OC, mienia, komunikacyjne i inne</t>
  </si>
  <si>
    <t>B.III.5.4</t>
  </si>
  <si>
    <t>kwiecień</t>
  </si>
  <si>
    <t>79710000-4</t>
  </si>
  <si>
    <t>Usługa ochrony obiektów, osób i mienia</t>
  </si>
  <si>
    <t>pażdziernk</t>
  </si>
  <si>
    <t>90524400-0</t>
  </si>
  <si>
    <t>usługa odbioru i nieszkodliwiania odpadów medycznych o kodach: 180101,180102*,180103*,180104,180106*,180107,180108*,180109</t>
  </si>
  <si>
    <t>PDPiR</t>
  </si>
  <si>
    <t>Środki własne szpitala</t>
  </si>
  <si>
    <t>B.VII.4</t>
  </si>
  <si>
    <t>55110000-4 79342200-5</t>
  </si>
  <si>
    <t>Usługi hotelowe</t>
  </si>
  <si>
    <t>POISZ</t>
  </si>
  <si>
    <t>B.III.8</t>
  </si>
  <si>
    <t xml:space="preserve"> zakłąd Teleradioterapii</t>
  </si>
  <si>
    <t>grudzień 2016</t>
  </si>
  <si>
    <t>55110000-4</t>
  </si>
  <si>
    <t>usługi hotelowe</t>
  </si>
  <si>
    <t>Piel</t>
  </si>
  <si>
    <t>B.III.5.2</t>
  </si>
  <si>
    <t xml:space="preserve">Oddziały i poradnie </t>
  </si>
  <si>
    <t>czerwiec</t>
  </si>
  <si>
    <t>styczeń</t>
  </si>
  <si>
    <t>98310000-9</t>
  </si>
  <si>
    <t>świadczenie usług pralniczych</t>
  </si>
  <si>
    <t xml:space="preserve"> środki własne</t>
  </si>
  <si>
    <t>B.III.5.13</t>
  </si>
  <si>
    <t>85142300-9</t>
  </si>
  <si>
    <t>Świadczenie usługi sterylizacji parowej, plazmowej i gazowej</t>
  </si>
  <si>
    <t>Próg (M-do 30 tys. Euro /D-pow. 30 tys. Euro)</t>
  </si>
  <si>
    <t>Wartośc grupy asortymentowej w euro</t>
  </si>
  <si>
    <t>Wartośc grupy asortymentowej</t>
  </si>
  <si>
    <t>Kierownik drugiego szczebla</t>
  </si>
  <si>
    <t>nowe grupy asortymentowe</t>
  </si>
  <si>
    <r>
      <t>Komórki dla</t>
    </r>
    <r>
      <rPr>
        <b/>
        <sz val="9"/>
        <color rgb="FF000000"/>
        <rFont val="Calibri"/>
        <family val="2"/>
        <charset val="238"/>
        <scheme val="minor"/>
      </rPr>
      <t xml:space="preserve"> których będzie udzielone zamówienie</t>
    </r>
  </si>
  <si>
    <t>Nr Kategorii (od 1 do 27)</t>
  </si>
  <si>
    <t>Wartość szacunkowa netto w PLN na 12 miesięcy</t>
  </si>
  <si>
    <t>USŁUGI - PLAN 2017</t>
  </si>
  <si>
    <t>Rodzaj zamówienia</t>
  </si>
  <si>
    <t>U</t>
  </si>
  <si>
    <t>RB</t>
  </si>
  <si>
    <t>PND- przetarg nieograniczony w progu powyżej 209 tys euro</t>
  </si>
  <si>
    <t>I kw. - pierwszy kwartał roku</t>
  </si>
  <si>
    <t>II kw. - drugi kwartał roku</t>
  </si>
  <si>
    <t>III kw. - trzeci kwartał roku</t>
  </si>
  <si>
    <t>IV kw. - czwarty kwartał roku</t>
  </si>
  <si>
    <t>D - dostawy</t>
  </si>
  <si>
    <t>U - usługi</t>
  </si>
  <si>
    <t>RB - roboty budowlane</t>
  </si>
  <si>
    <t>Wartość szacunkowa netto w PLN na 12 miesięcy lub jednorazowa wartość</t>
  </si>
  <si>
    <r>
      <t>33100000-1 (Dostawy urządzeń medycznych</t>
    </r>
    <r>
      <rPr>
        <sz val="9"/>
        <color rgb="FF333333"/>
        <rFont val="Calibri"/>
        <family val="2"/>
        <charset val="238"/>
        <scheme val="minor"/>
      </rPr>
      <t>)</t>
    </r>
  </si>
  <si>
    <r>
      <rPr>
        <strike/>
        <sz val="9"/>
        <color theme="1"/>
        <rFont val="Calibri"/>
        <family val="2"/>
        <charset val="238"/>
        <scheme val="minor"/>
      </rPr>
      <t>Zakup niezbędnego sprzętu i aparatury medycznej oraz innego wyposażenia do realizacji badań profilaktycznych oraz działań informacyjnych  dla zadania pn.:</t>
    </r>
    <r>
      <rPr>
        <i/>
        <sz val="9"/>
        <color theme="1"/>
        <rFont val="Calibri"/>
        <family val="2"/>
        <charset val="238"/>
        <scheme val="minor"/>
      </rPr>
      <t> </t>
    </r>
    <r>
      <rPr>
        <sz val="9"/>
        <color theme="1"/>
        <rFont val="Calibri"/>
        <family val="2"/>
        <charset val="238"/>
        <scheme val="minor"/>
      </rPr>
      <t>.„Realizacja programów profilaktycznych dotyczących chorób będących istotnym problemem zdrowotnym regionu przez  Wojewódzki Szpital Specjalistyczny im. M. Kopernika w Łodzi”</t>
    </r>
  </si>
  <si>
    <t>100 000 ZŁ                     (KOREKTA NA 103 703,70)</t>
  </si>
  <si>
    <r>
      <rPr>
        <strike/>
        <sz val="9"/>
        <color theme="1"/>
        <rFont val="Calibri"/>
        <family val="2"/>
        <charset val="238"/>
        <scheme val="minor"/>
      </rPr>
      <t>Zakup niezbędnego sprzętu i aparatury medycznej oraz innego wyposażenia do realizacji badań profilaktycznych oraz działań informacyjnych dla zadania pn.</t>
    </r>
    <r>
      <rPr>
        <sz val="9"/>
        <color theme="1"/>
        <rFont val="Calibri"/>
        <family val="2"/>
        <charset val="238"/>
        <scheme val="minor"/>
      </rPr>
      <t xml:space="preserve">: .„Realizacja działań profilaktycznych w kierunku wczesnego wykrywania nowotworu jelita grubego, </t>
    </r>
    <r>
      <rPr>
        <strike/>
        <sz val="9"/>
        <color theme="1"/>
        <rFont val="Calibri"/>
        <family val="2"/>
        <charset val="238"/>
        <scheme val="minor"/>
      </rPr>
      <t>piersi i szyjki macicy przez Wojewódzki Szpital Specjalistyczny im. M. Kopernika w Łodzi” </t>
    </r>
  </si>
  <si>
    <t>100 000 ZŁ (KOREKTA NA 90 176,50 ZŁ</t>
  </si>
  <si>
    <t>PLAN POSTĘPOWAŃ O UDZIELE ZAMOWIEŃ PUBLICZNYCH NA ROK 2017 - korekta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</si>
</sst>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zł&quot;_-;\-* #,##0.00\ &quot;zł&quot;_-;_-* &quot;-&quot;??\ &quot;zł&quot;_-;_-@_-"/>
    <numFmt numFmtId="164" formatCode="_-[$€-2]\ * #,##0.00_-;\-[$€-2]\ * #,##0.00_-;_-[$€-2]\ * &quot;-&quot;??_-;_-@_-"/>
    <numFmt numFmtId="165" formatCode="_-* #,##0.00\ [$zł-415]_-;\-* #,##0.00\ [$zł-415]_-;_-* &quot;-&quot;??\ [$zł-415]_-;_-@_-"/>
  </numFmts>
  <fonts count="4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6"/>
      <color rgb="FF00000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9"/>
      <color rgb="FF000000"/>
      <name val="Calibri"/>
      <family val="2"/>
      <charset val="238"/>
      <scheme val="minor"/>
    </font>
    <font>
      <b/>
      <sz val="9"/>
      <color rgb="FF00000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9"/>
      <color rgb="FF333333"/>
      <name val="Calibri"/>
      <family val="2"/>
      <charset val="238"/>
      <scheme val="minor"/>
    </font>
    <font>
      <sz val="9"/>
      <color rgb="FF000000"/>
      <name val="Calibri"/>
      <family val="2"/>
      <charset val="238"/>
    </font>
    <font>
      <sz val="9"/>
      <color theme="1"/>
      <name val="Calibri"/>
      <family val="2"/>
      <charset val="238"/>
    </font>
    <font>
      <i/>
      <sz val="9"/>
      <color theme="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  <font>
      <b/>
      <i/>
      <sz val="9"/>
      <color rgb="FF000000"/>
      <name val="Calibri"/>
      <family val="2"/>
      <charset val="238"/>
      <scheme val="minor"/>
    </font>
    <font>
      <b/>
      <i/>
      <sz val="9"/>
      <color theme="1"/>
      <name val="Calibri"/>
      <family val="2"/>
      <charset val="238"/>
      <scheme val="minor"/>
    </font>
    <font>
      <b/>
      <sz val="11"/>
      <color rgb="FF00B05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8"/>
      <color rgb="FF000000"/>
      <name val="Arial"/>
      <family val="2"/>
      <charset val="238"/>
    </font>
    <font>
      <sz val="8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i/>
      <sz val="5"/>
      <color rgb="FF000000"/>
      <name val="Calibri"/>
      <family val="2"/>
      <charset val="238"/>
      <scheme val="minor"/>
    </font>
    <font>
      <sz val="5"/>
      <color theme="1"/>
      <name val="Calibri"/>
      <family val="2"/>
      <charset val="238"/>
      <scheme val="minor"/>
    </font>
    <font>
      <sz val="5"/>
      <color rgb="FF000000"/>
      <name val="Calibri"/>
      <family val="2"/>
      <charset val="238"/>
      <scheme val="minor"/>
    </font>
    <font>
      <sz val="5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5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sz val="9"/>
      <color rgb="FF333333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16"/>
      <color rgb="FF00000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6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trike/>
      <sz val="9"/>
      <color theme="1"/>
      <name val="Calibri"/>
      <family val="2"/>
      <charset val="238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3">
    <xf numFmtId="0" fontId="0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94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44" fontId="3" fillId="0" borderId="1" xfId="1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4" fillId="0" borderId="1" xfId="0" applyFont="1" applyBorder="1"/>
    <xf numFmtId="44" fontId="8" fillId="3" borderId="1" xfId="1" applyFont="1" applyFill="1" applyBorder="1" applyAlignment="1">
      <alignment horizontal="center" vertical="center" wrapText="1"/>
    </xf>
    <xf numFmtId="44" fontId="6" fillId="0" borderId="1" xfId="1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44" fontId="3" fillId="0" borderId="1" xfId="0" applyNumberFormat="1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44" fontId="3" fillId="3" borderId="1" xfId="1" applyFont="1" applyFill="1" applyBorder="1" applyAlignment="1">
      <alignment vertical="center"/>
    </xf>
    <xf numFmtId="165" fontId="4" fillId="0" borderId="1" xfId="0" applyNumberFormat="1" applyFont="1" applyBorder="1"/>
    <xf numFmtId="0" fontId="4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/>
    </xf>
    <xf numFmtId="165" fontId="8" fillId="3" borderId="1" xfId="0" applyNumberFormat="1" applyFont="1" applyFill="1" applyBorder="1" applyAlignment="1">
      <alignment horizontal="right" vertical="center" wrapText="1"/>
    </xf>
    <xf numFmtId="44" fontId="4" fillId="0" borderId="1" xfId="1" applyFont="1" applyFill="1" applyBorder="1" applyAlignment="1">
      <alignment vertical="center" wrapText="1"/>
    </xf>
    <xf numFmtId="164" fontId="3" fillId="0" borderId="1" xfId="0" applyNumberFormat="1" applyFont="1" applyFill="1" applyBorder="1" applyAlignment="1">
      <alignment horizontal="center" vertical="center"/>
    </xf>
    <xf numFmtId="17" fontId="4" fillId="0" borderId="1" xfId="0" applyNumberFormat="1" applyFont="1" applyFill="1" applyBorder="1" applyAlignment="1">
      <alignment horizontal="center" vertical="center" wrapText="1"/>
    </xf>
    <xf numFmtId="17" fontId="7" fillId="0" borderId="1" xfId="0" applyNumberFormat="1" applyFont="1" applyFill="1" applyBorder="1" applyAlignment="1">
      <alignment horizontal="center" vertical="center" wrapText="1"/>
    </xf>
    <xf numFmtId="44" fontId="3" fillId="3" borderId="1" xfId="1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/>
    </xf>
    <xf numFmtId="44" fontId="3" fillId="3" borderId="1" xfId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44" fontId="7" fillId="0" borderId="1" xfId="1" applyFont="1" applyFill="1" applyBorder="1" applyAlignment="1">
      <alignment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165" fontId="8" fillId="3" borderId="1" xfId="0" applyNumberFormat="1" applyFont="1" applyFill="1" applyBorder="1" applyAlignment="1">
      <alignment horizontal="center" vertical="center" wrapText="1"/>
    </xf>
    <xf numFmtId="165" fontId="8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0" xfId="0" applyFont="1"/>
    <xf numFmtId="0" fontId="2" fillId="0" borderId="3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44" fontId="8" fillId="3" borderId="3" xfId="1" applyFont="1" applyFill="1" applyBorder="1" applyAlignment="1">
      <alignment horizontal="center" vertical="center" wrapText="1"/>
    </xf>
    <xf numFmtId="44" fontId="7" fillId="0" borderId="3" xfId="1" applyFont="1" applyFill="1" applyBorder="1" applyAlignment="1">
      <alignment vertical="center" wrapText="1"/>
    </xf>
    <xf numFmtId="0" fontId="4" fillId="0" borderId="3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vertical="center" wrapText="1"/>
    </xf>
    <xf numFmtId="0" fontId="4" fillId="0" borderId="3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vertical="center" wrapText="1"/>
    </xf>
    <xf numFmtId="44" fontId="8" fillId="3" borderId="1" xfId="1" applyFont="1" applyFill="1" applyBorder="1" applyAlignment="1">
      <alignment vertical="center" wrapText="1"/>
    </xf>
    <xf numFmtId="0" fontId="8" fillId="0" borderId="4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center" vertical="center"/>
    </xf>
    <xf numFmtId="165" fontId="3" fillId="0" borderId="1" xfId="1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165" fontId="14" fillId="0" borderId="1" xfId="0" applyNumberFormat="1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44" fontId="4" fillId="0" borderId="1" xfId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0" xfId="0" applyFont="1" applyFill="1"/>
    <xf numFmtId="0" fontId="4" fillId="0" borderId="8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44" fontId="3" fillId="3" borderId="11" xfId="1" applyFont="1" applyFill="1" applyBorder="1" applyAlignment="1">
      <alignment vertical="center"/>
    </xf>
    <xf numFmtId="44" fontId="4" fillId="0" borderId="11" xfId="1" applyFont="1" applyFill="1" applyBorder="1" applyAlignment="1">
      <alignment vertical="center"/>
    </xf>
    <xf numFmtId="0" fontId="4" fillId="0" borderId="11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7" fillId="4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3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164" fontId="19" fillId="0" borderId="1" xfId="0" applyNumberFormat="1" applyFont="1" applyBorder="1" applyAlignment="1">
      <alignment horizontal="center" vertical="center"/>
    </xf>
    <xf numFmtId="165" fontId="6" fillId="0" borderId="1" xfId="0" applyNumberFormat="1" applyFont="1" applyBorder="1" applyAlignment="1">
      <alignment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vertical="center" wrapText="1"/>
    </xf>
    <xf numFmtId="17" fontId="7" fillId="5" borderId="1" xfId="0" applyNumberFormat="1" applyFont="1" applyFill="1" applyBorder="1" applyAlignment="1">
      <alignment horizontal="center" vertical="center" wrapText="1"/>
    </xf>
    <xf numFmtId="165" fontId="7" fillId="5" borderId="1" xfId="0" applyNumberFormat="1" applyFont="1" applyFill="1" applyBorder="1" applyAlignment="1">
      <alignment vertical="center" wrapText="1"/>
    </xf>
    <xf numFmtId="165" fontId="7" fillId="0" borderId="1" xfId="1" applyNumberFormat="1" applyFont="1" applyBorder="1" applyAlignment="1">
      <alignment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wrapText="1"/>
    </xf>
    <xf numFmtId="0" fontId="3" fillId="4" borderId="14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vertical="center" wrapText="1"/>
    </xf>
    <xf numFmtId="44" fontId="8" fillId="4" borderId="3" xfId="2" applyFont="1" applyFill="1" applyBorder="1" applyAlignment="1">
      <alignment vertical="center" wrapText="1"/>
    </xf>
    <xf numFmtId="0" fontId="8" fillId="4" borderId="3" xfId="0" applyFont="1" applyFill="1" applyBorder="1" applyAlignment="1">
      <alignment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44" fontId="4" fillId="0" borderId="1" xfId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 wrapText="1"/>
    </xf>
    <xf numFmtId="44" fontId="3" fillId="7" borderId="1" xfId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44" fontId="3" fillId="7" borderId="1" xfId="1" applyFont="1" applyFill="1" applyBorder="1" applyAlignment="1">
      <alignment vertical="center" wrapText="1"/>
    </xf>
    <xf numFmtId="44" fontId="4" fillId="0" borderId="1" xfId="1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vertical="center" wrapText="1"/>
    </xf>
    <xf numFmtId="0" fontId="4" fillId="0" borderId="15" xfId="0" applyFont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center" wrapText="1"/>
    </xf>
    <xf numFmtId="44" fontId="4" fillId="0" borderId="3" xfId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21" fillId="2" borderId="3" xfId="0" applyFont="1" applyFill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44" fontId="3" fillId="7" borderId="3" xfId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164" fontId="4" fillId="0" borderId="1" xfId="0" applyNumberFormat="1" applyFont="1" applyBorder="1" applyAlignment="1">
      <alignment vertical="center" wrapText="1"/>
    </xf>
    <xf numFmtId="0" fontId="23" fillId="0" borderId="1" xfId="0" applyFont="1" applyBorder="1" applyAlignment="1">
      <alignment horizontal="center" vertical="center" wrapText="1"/>
    </xf>
    <xf numFmtId="0" fontId="21" fillId="8" borderId="1" xfId="0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44" fontId="14" fillId="7" borderId="1" xfId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17" fontId="4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44" fontId="8" fillId="7" borderId="1" xfId="1" applyFont="1" applyFill="1" applyBorder="1" applyAlignment="1">
      <alignment horizontal="center" vertical="center" wrapText="1"/>
    </xf>
    <xf numFmtId="44" fontId="7" fillId="0" borderId="1" xfId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vertical="center" wrapText="1"/>
    </xf>
    <xf numFmtId="0" fontId="4" fillId="0" borderId="1" xfId="0" applyFont="1" applyBorder="1" applyAlignment="1">
      <alignment wrapText="1"/>
    </xf>
    <xf numFmtId="0" fontId="3" fillId="0" borderId="1" xfId="0" applyFont="1" applyBorder="1" applyAlignment="1">
      <alignment vertical="center" wrapText="1"/>
    </xf>
    <xf numFmtId="165" fontId="4" fillId="0" borderId="1" xfId="0" applyNumberFormat="1" applyFont="1" applyBorder="1" applyAlignment="1">
      <alignment horizontal="center" vertical="center" wrapText="1"/>
    </xf>
    <xf numFmtId="0" fontId="16" fillId="6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44" fontId="4" fillId="0" borderId="1" xfId="1" applyFont="1" applyBorder="1" applyAlignment="1">
      <alignment horizontal="center" vertical="center"/>
    </xf>
    <xf numFmtId="0" fontId="25" fillId="6" borderId="1" xfId="0" applyFont="1" applyFill="1" applyBorder="1" applyAlignment="1">
      <alignment horizontal="center" vertical="center" wrapText="1"/>
    </xf>
    <xf numFmtId="17" fontId="4" fillId="0" borderId="1" xfId="0" applyNumberFormat="1" applyFont="1" applyBorder="1" applyAlignment="1">
      <alignment horizontal="center" vertical="center"/>
    </xf>
    <xf numFmtId="44" fontId="4" fillId="0" borderId="1" xfId="1" applyFont="1" applyFill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17" fontId="7" fillId="0" borderId="1" xfId="0" applyNumberFormat="1" applyFont="1" applyBorder="1" applyAlignment="1">
      <alignment horizontal="center" vertical="center" wrapText="1"/>
    </xf>
    <xf numFmtId="165" fontId="7" fillId="0" borderId="1" xfId="0" applyNumberFormat="1" applyFont="1" applyBorder="1" applyAlignment="1">
      <alignment horizontal="center" vertical="center" wrapText="1"/>
    </xf>
    <xf numFmtId="0" fontId="0" fillId="4" borderId="1" xfId="0" applyFill="1" applyBorder="1" applyAlignment="1">
      <alignment horizontal="center" wrapText="1"/>
    </xf>
    <xf numFmtId="44" fontId="8" fillId="4" borderId="1" xfId="1" applyFont="1" applyFill="1" applyBorder="1" applyAlignment="1">
      <alignment horizontal="center" wrapText="1"/>
    </xf>
    <xf numFmtId="44" fontId="8" fillId="4" borderId="3" xfId="1" applyFont="1" applyFill="1" applyBorder="1" applyAlignment="1">
      <alignment vertical="center" wrapText="1"/>
    </xf>
    <xf numFmtId="44" fontId="8" fillId="4" borderId="1" xfId="1" applyFont="1" applyFill="1" applyBorder="1" applyAlignment="1">
      <alignment horizontal="center" vertical="center" wrapText="1"/>
    </xf>
    <xf numFmtId="0" fontId="2" fillId="4" borderId="0" xfId="0" applyFont="1" applyFill="1" applyAlignment="1">
      <alignment horizontal="center" vertical="center" wrapText="1"/>
    </xf>
    <xf numFmtId="164" fontId="8" fillId="4" borderId="1" xfId="0" applyNumberFormat="1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/>
    </xf>
    <xf numFmtId="0" fontId="8" fillId="9" borderId="1" xfId="0" applyFont="1" applyFill="1" applyBorder="1" applyAlignment="1">
      <alignment horizontal="center" vertical="center" wrapText="1"/>
    </xf>
    <xf numFmtId="0" fontId="3" fillId="9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  <xf numFmtId="0" fontId="0" fillId="9" borderId="1" xfId="0" applyFill="1" applyBorder="1"/>
    <xf numFmtId="0" fontId="8" fillId="9" borderId="1" xfId="0" applyFont="1" applyFill="1" applyBorder="1" applyAlignment="1">
      <alignment vertical="center" wrapText="1"/>
    </xf>
    <xf numFmtId="165" fontId="8" fillId="9" borderId="1" xfId="0" applyNumberFormat="1" applyFont="1" applyFill="1" applyBorder="1" applyAlignment="1">
      <alignment vertical="center" wrapText="1"/>
    </xf>
    <xf numFmtId="44" fontId="8" fillId="9" borderId="1" xfId="1" applyFont="1" applyFill="1" applyBorder="1" applyAlignment="1">
      <alignment vertical="center" wrapText="1"/>
    </xf>
    <xf numFmtId="0" fontId="3" fillId="9" borderId="1" xfId="0" applyFont="1" applyFill="1" applyBorder="1" applyAlignment="1">
      <alignment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17" fillId="9" borderId="1" xfId="0" applyFont="1" applyFill="1" applyBorder="1" applyAlignment="1">
      <alignment horizontal="center" vertical="center" wrapText="1"/>
    </xf>
    <xf numFmtId="165" fontId="17" fillId="9" borderId="1" xfId="0" applyNumberFormat="1" applyFont="1" applyFill="1" applyBorder="1" applyAlignment="1">
      <alignment horizontal="center" vertical="center" wrapText="1"/>
    </xf>
    <xf numFmtId="44" fontId="17" fillId="9" borderId="1" xfId="1" applyFont="1" applyFill="1" applyBorder="1" applyAlignment="1">
      <alignment horizontal="center" vertical="center" wrapText="1"/>
    </xf>
    <xf numFmtId="0" fontId="18" fillId="9" borderId="1" xfId="0" applyFont="1" applyFill="1" applyBorder="1" applyAlignment="1">
      <alignment horizontal="center" vertical="center" wrapText="1"/>
    </xf>
    <xf numFmtId="0" fontId="3" fillId="9" borderId="1" xfId="0" applyFont="1" applyFill="1" applyBorder="1" applyAlignment="1">
      <alignment horizontal="center"/>
    </xf>
    <xf numFmtId="165" fontId="3" fillId="0" borderId="14" xfId="0" applyNumberFormat="1" applyFont="1" applyFill="1" applyBorder="1" applyAlignment="1">
      <alignment vertical="center"/>
    </xf>
    <xf numFmtId="164" fontId="3" fillId="0" borderId="14" xfId="0" applyNumberFormat="1" applyFont="1" applyFill="1" applyBorder="1" applyAlignment="1">
      <alignment vertical="center"/>
    </xf>
    <xf numFmtId="165" fontId="3" fillId="0" borderId="11" xfId="0" applyNumberFormat="1" applyFont="1" applyFill="1" applyBorder="1" applyAlignment="1">
      <alignment vertical="center"/>
    </xf>
    <xf numFmtId="164" fontId="3" fillId="0" borderId="11" xfId="0" applyNumberFormat="1" applyFont="1" applyFill="1" applyBorder="1" applyAlignment="1">
      <alignment vertical="center"/>
    </xf>
    <xf numFmtId="0" fontId="2" fillId="9" borderId="1" xfId="0" applyFont="1" applyFill="1" applyBorder="1" applyAlignment="1">
      <alignment horizontal="center" vertical="center"/>
    </xf>
    <xf numFmtId="0" fontId="27" fillId="9" borderId="1" xfId="0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/>
    </xf>
    <xf numFmtId="0" fontId="28" fillId="0" borderId="1" xfId="0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17" fontId="28" fillId="0" borderId="1" xfId="0" applyNumberFormat="1" applyFont="1" applyBorder="1" applyAlignment="1">
      <alignment horizontal="center" vertical="center" wrapText="1"/>
    </xf>
    <xf numFmtId="17" fontId="29" fillId="0" borderId="1" xfId="0" applyNumberFormat="1" applyFont="1" applyBorder="1" applyAlignment="1">
      <alignment horizontal="center" vertical="center" wrapText="1"/>
    </xf>
    <xf numFmtId="0" fontId="29" fillId="5" borderId="1" xfId="0" applyFont="1" applyFill="1" applyBorder="1" applyAlignment="1">
      <alignment vertical="center" wrapText="1"/>
    </xf>
    <xf numFmtId="0" fontId="30" fillId="0" borderId="1" xfId="0" applyFont="1" applyBorder="1" applyAlignment="1">
      <alignment vertical="center" wrapText="1"/>
    </xf>
    <xf numFmtId="0" fontId="28" fillId="0" borderId="0" xfId="0" applyFont="1"/>
    <xf numFmtId="0" fontId="29" fillId="0" borderId="1" xfId="0" applyFont="1" applyBorder="1" applyAlignment="1">
      <alignment vertical="center" wrapText="1"/>
    </xf>
    <xf numFmtId="0" fontId="29" fillId="0" borderId="1" xfId="0" applyFont="1" applyFill="1" applyBorder="1" applyAlignment="1">
      <alignment vertical="center" wrapText="1"/>
    </xf>
    <xf numFmtId="0" fontId="28" fillId="0" borderId="1" xfId="0" applyFont="1" applyFill="1" applyBorder="1" applyAlignment="1">
      <alignment horizontal="left" vertical="center" wrapText="1"/>
    </xf>
    <xf numFmtId="0" fontId="29" fillId="0" borderId="1" xfId="0" applyFont="1" applyBorder="1" applyAlignment="1">
      <alignment horizontal="left" vertical="center" wrapText="1"/>
    </xf>
    <xf numFmtId="0" fontId="2" fillId="10" borderId="1" xfId="0" applyFont="1" applyFill="1" applyBorder="1" applyAlignment="1">
      <alignment horizontal="center" vertical="center" wrapText="1"/>
    </xf>
    <xf numFmtId="0" fontId="22" fillId="10" borderId="1" xfId="0" applyFont="1" applyFill="1" applyBorder="1" applyAlignment="1">
      <alignment horizontal="center" vertical="center" wrapText="1"/>
    </xf>
    <xf numFmtId="0" fontId="2" fillId="10" borderId="1" xfId="0" applyFont="1" applyFill="1" applyBorder="1" applyAlignment="1">
      <alignment horizontal="center" vertical="center"/>
    </xf>
    <xf numFmtId="0" fontId="18" fillId="9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5" fontId="7" fillId="0" borderId="1" xfId="0" applyNumberFormat="1" applyFont="1" applyFill="1" applyBorder="1" applyAlignment="1">
      <alignment vertical="center" wrapText="1"/>
    </xf>
    <xf numFmtId="165" fontId="6" fillId="0" borderId="1" xfId="0" applyNumberFormat="1" applyFont="1" applyFill="1" applyBorder="1" applyAlignment="1">
      <alignment vertical="center" wrapText="1"/>
    </xf>
    <xf numFmtId="0" fontId="14" fillId="9" borderId="1" xfId="0" applyFont="1" applyFill="1" applyBorder="1" applyAlignment="1">
      <alignment horizontal="center" vertical="center" wrapText="1"/>
    </xf>
    <xf numFmtId="0" fontId="31" fillId="9" borderId="1" xfId="0" applyFont="1" applyFill="1" applyBorder="1"/>
    <xf numFmtId="0" fontId="14" fillId="9" borderId="1" xfId="0" applyFont="1" applyFill="1" applyBorder="1" applyAlignment="1">
      <alignment vertical="center" wrapText="1"/>
    </xf>
    <xf numFmtId="165" fontId="14" fillId="9" borderId="1" xfId="0" applyNumberFormat="1" applyFont="1" applyFill="1" applyBorder="1" applyAlignment="1">
      <alignment vertical="center" wrapText="1"/>
    </xf>
    <xf numFmtId="44" fontId="14" fillId="9" borderId="1" xfId="1" applyFont="1" applyFill="1" applyBorder="1" applyAlignment="1">
      <alignment vertical="center" wrapText="1"/>
    </xf>
    <xf numFmtId="0" fontId="32" fillId="9" borderId="1" xfId="0" applyFont="1" applyFill="1" applyBorder="1" applyAlignment="1">
      <alignment vertical="center" wrapText="1"/>
    </xf>
    <xf numFmtId="0" fontId="33" fillId="9" borderId="1" xfId="0" applyFont="1" applyFill="1" applyBorder="1" applyAlignment="1">
      <alignment horizontal="center" vertical="center" wrapText="1"/>
    </xf>
    <xf numFmtId="0" fontId="34" fillId="9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36" fillId="2" borderId="1" xfId="0" applyFont="1" applyFill="1" applyBorder="1" applyAlignment="1">
      <alignment horizontal="center" vertical="center"/>
    </xf>
    <xf numFmtId="165" fontId="4" fillId="0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44" fontId="7" fillId="0" borderId="1" xfId="1" applyFont="1" applyFill="1" applyBorder="1" applyAlignment="1">
      <alignment horizontal="center" vertical="center" wrapText="1"/>
    </xf>
    <xf numFmtId="0" fontId="37" fillId="2" borderId="1" xfId="0" applyFont="1" applyFill="1" applyBorder="1" applyAlignment="1">
      <alignment horizontal="center" vertical="center" wrapText="1"/>
    </xf>
    <xf numFmtId="165" fontId="4" fillId="0" borderId="1" xfId="1" applyNumberFormat="1" applyFont="1" applyFill="1" applyBorder="1" applyAlignment="1">
      <alignment horizontal="center" vertical="center"/>
    </xf>
    <xf numFmtId="0" fontId="36" fillId="2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38" fillId="2" borderId="1" xfId="0" applyFont="1" applyFill="1" applyBorder="1" applyAlignment="1">
      <alignment horizontal="center" vertical="center" wrapText="1"/>
    </xf>
    <xf numFmtId="0" fontId="39" fillId="2" borderId="1" xfId="0" applyFont="1" applyFill="1" applyBorder="1" applyAlignment="1">
      <alignment horizontal="center" vertical="center" wrapText="1"/>
    </xf>
    <xf numFmtId="165" fontId="6" fillId="0" borderId="1" xfId="0" applyNumberFormat="1" applyFont="1" applyFill="1" applyBorder="1" applyAlignment="1">
      <alignment horizontal="center" vertical="center" wrapText="1"/>
    </xf>
    <xf numFmtId="165" fontId="7" fillId="0" borderId="1" xfId="0" applyNumberFormat="1" applyFont="1" applyFill="1" applyBorder="1" applyAlignment="1">
      <alignment horizontal="center" vertical="center" wrapText="1"/>
    </xf>
    <xf numFmtId="165" fontId="7" fillId="0" borderId="1" xfId="0" applyNumberFormat="1" applyFont="1" applyFill="1" applyBorder="1" applyAlignment="1">
      <alignment horizontal="right" vertical="center" wrapText="1"/>
    </xf>
    <xf numFmtId="44" fontId="4" fillId="0" borderId="1" xfId="0" applyNumberFormat="1" applyFont="1" applyBorder="1" applyAlignment="1">
      <alignment horizontal="center" vertical="center"/>
    </xf>
    <xf numFmtId="0" fontId="0" fillId="0" borderId="1" xfId="0" applyFont="1" applyBorder="1"/>
    <xf numFmtId="44" fontId="6" fillId="0" borderId="1" xfId="1" applyFont="1" applyFill="1" applyBorder="1" applyAlignment="1">
      <alignment horizontal="center" vertical="center" wrapText="1"/>
    </xf>
    <xf numFmtId="0" fontId="40" fillId="0" borderId="1" xfId="0" applyFont="1" applyBorder="1" applyAlignment="1">
      <alignment horizontal="center" vertical="center" wrapText="1"/>
    </xf>
    <xf numFmtId="0" fontId="38" fillId="8" borderId="1" xfId="0" applyFont="1" applyFill="1" applyBorder="1" applyAlignment="1">
      <alignment horizontal="center" vertical="center" wrapText="1"/>
    </xf>
    <xf numFmtId="0" fontId="0" fillId="6" borderId="1" xfId="0" applyFont="1" applyFill="1" applyBorder="1" applyAlignment="1">
      <alignment horizontal="center" vertical="center" wrapText="1"/>
    </xf>
    <xf numFmtId="0" fontId="41" fillId="2" borderId="1" xfId="0" applyFont="1" applyFill="1" applyBorder="1" applyAlignment="1">
      <alignment horizontal="center" vertical="center" wrapText="1"/>
    </xf>
    <xf numFmtId="0" fontId="2" fillId="11" borderId="1" xfId="0" applyFont="1" applyFill="1" applyBorder="1" applyAlignment="1">
      <alignment horizontal="center" vertical="center"/>
    </xf>
    <xf numFmtId="165" fontId="4" fillId="0" borderId="1" xfId="0" applyNumberFormat="1" applyFont="1" applyFill="1" applyBorder="1" applyAlignment="1">
      <alignment vertical="center"/>
    </xf>
    <xf numFmtId="164" fontId="4" fillId="0" borderId="1" xfId="0" applyNumberFormat="1" applyFont="1" applyFill="1" applyBorder="1" applyAlignment="1">
      <alignment vertical="center"/>
    </xf>
    <xf numFmtId="0" fontId="4" fillId="0" borderId="1" xfId="0" applyFont="1" applyFill="1" applyBorder="1"/>
    <xf numFmtId="165" fontId="4" fillId="0" borderId="1" xfId="1" applyNumberFormat="1" applyFont="1" applyFill="1" applyBorder="1" applyAlignment="1">
      <alignment vertical="center"/>
    </xf>
    <xf numFmtId="0" fontId="8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/>
    </xf>
    <xf numFmtId="164" fontId="25" fillId="0" borderId="1" xfId="0" applyNumberFormat="1" applyFont="1" applyFill="1" applyBorder="1" applyAlignment="1">
      <alignment vertical="center"/>
    </xf>
    <xf numFmtId="0" fontId="4" fillId="12" borderId="1" xfId="0" applyFont="1" applyFill="1" applyBorder="1" applyAlignment="1">
      <alignment horizontal="left" vertical="center" wrapText="1"/>
    </xf>
    <xf numFmtId="44" fontId="7" fillId="12" borderId="1" xfId="1" applyFont="1" applyFill="1" applyBorder="1" applyAlignment="1">
      <alignment vertical="center" wrapText="1"/>
    </xf>
    <xf numFmtId="0" fontId="42" fillId="0" borderId="1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vertical="center" wrapText="1"/>
    </xf>
    <xf numFmtId="44" fontId="7" fillId="0" borderId="17" xfId="1" applyFont="1" applyFill="1" applyBorder="1" applyAlignment="1">
      <alignment vertical="center" wrapText="1"/>
    </xf>
    <xf numFmtId="44" fontId="7" fillId="0" borderId="17" xfId="1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0" fontId="29" fillId="0" borderId="17" xfId="0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36" fillId="2" borderId="17" xfId="0" applyFont="1" applyFill="1" applyBorder="1" applyAlignment="1">
      <alignment horizontal="center" vertical="center"/>
    </xf>
    <xf numFmtId="165" fontId="4" fillId="0" borderId="17" xfId="0" applyNumberFormat="1" applyFont="1" applyFill="1" applyBorder="1" applyAlignment="1">
      <alignment horizontal="center" vertical="center"/>
    </xf>
    <xf numFmtId="164" fontId="4" fillId="0" borderId="17" xfId="0" applyNumberFormat="1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165" fontId="3" fillId="0" borderId="12" xfId="0" applyNumberFormat="1" applyFont="1" applyFill="1" applyBorder="1" applyAlignment="1">
      <alignment horizontal="center" vertical="center"/>
    </xf>
    <xf numFmtId="165" fontId="3" fillId="0" borderId="10" xfId="0" applyNumberFormat="1" applyFont="1" applyFill="1" applyBorder="1" applyAlignment="1">
      <alignment horizontal="center" vertical="center"/>
    </xf>
    <xf numFmtId="164" fontId="3" fillId="0" borderId="11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164" fontId="16" fillId="0" borderId="1" xfId="0" applyNumberFormat="1" applyFont="1" applyFill="1" applyBorder="1" applyAlignment="1">
      <alignment horizontal="center" vertical="center"/>
    </xf>
    <xf numFmtId="165" fontId="3" fillId="0" borderId="1" xfId="1" applyNumberFormat="1" applyFont="1" applyFill="1" applyBorder="1" applyAlignment="1">
      <alignment horizontal="center" vertical="center"/>
    </xf>
    <xf numFmtId="165" fontId="3" fillId="0" borderId="9" xfId="0" applyNumberFormat="1" applyFont="1" applyFill="1" applyBorder="1" applyAlignment="1">
      <alignment horizontal="center" vertical="center"/>
    </xf>
    <xf numFmtId="164" fontId="3" fillId="0" borderId="3" xfId="0" applyNumberFormat="1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20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0" fillId="0" borderId="17" xfId="0" applyBorder="1"/>
    <xf numFmtId="0" fontId="7" fillId="0" borderId="17" xfId="0" applyFont="1" applyBorder="1" applyAlignment="1">
      <alignment horizontal="center" vertical="center" wrapText="1"/>
    </xf>
    <xf numFmtId="0" fontId="4" fillId="0" borderId="17" xfId="0" applyFont="1" applyBorder="1" applyAlignment="1">
      <alignment vertical="center" wrapText="1"/>
    </xf>
    <xf numFmtId="0" fontId="4" fillId="0" borderId="17" xfId="0" applyFont="1" applyBorder="1" applyAlignment="1">
      <alignment horizontal="center" vertical="center" wrapText="1"/>
    </xf>
    <xf numFmtId="165" fontId="7" fillId="0" borderId="17" xfId="1" applyNumberFormat="1" applyFont="1" applyFill="1" applyBorder="1" applyAlignment="1">
      <alignment vertical="center" wrapText="1"/>
    </xf>
    <xf numFmtId="0" fontId="7" fillId="0" borderId="17" xfId="0" applyFont="1" applyBorder="1" applyAlignment="1">
      <alignment vertical="center" wrapText="1"/>
    </xf>
    <xf numFmtId="17" fontId="7" fillId="5" borderId="17" xfId="0" applyNumberFormat="1" applyFont="1" applyFill="1" applyBorder="1" applyAlignment="1">
      <alignment horizontal="center" vertical="center" wrapText="1"/>
    </xf>
    <xf numFmtId="0" fontId="0" fillId="0" borderId="17" xfId="0" applyFont="1" applyBorder="1"/>
    <xf numFmtId="0" fontId="38" fillId="2" borderId="17" xfId="0" applyFont="1" applyFill="1" applyBorder="1" applyAlignment="1">
      <alignment horizontal="center" vertical="center" wrapText="1"/>
    </xf>
  </cellXfs>
  <cellStyles count="3">
    <cellStyle name="Normalny" xfId="0" builtinId="0"/>
    <cellStyle name="Walutowy" xfId="1" builtinId="4"/>
    <cellStyle name="Walutowy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3"/>
  <sheetViews>
    <sheetView topLeftCell="A109" workbookViewId="0">
      <selection activeCell="A114" sqref="A114:A123"/>
    </sheetView>
  </sheetViews>
  <sheetFormatPr defaultRowHeight="15" x14ac:dyDescent="0.25"/>
  <cols>
    <col min="1" max="1" width="7.42578125" customWidth="1"/>
    <col min="2" max="2" width="0" hidden="1" customWidth="1"/>
    <col min="3" max="3" width="35.28515625" customWidth="1"/>
    <col min="4" max="4" width="14.5703125" hidden="1" customWidth="1"/>
    <col min="5" max="5" width="10.7109375" customWidth="1"/>
    <col min="6" max="6" width="17.140625" customWidth="1"/>
    <col min="7" max="7" width="11.85546875" customWidth="1"/>
    <col min="8" max="8" width="15.7109375" hidden="1" customWidth="1"/>
    <col min="9" max="9" width="13.42578125" hidden="1" customWidth="1"/>
    <col min="10" max="10" width="14.5703125" hidden="1" customWidth="1"/>
    <col min="12" max="12" width="0" hidden="1" customWidth="1"/>
    <col min="13" max="13" width="15.140625" hidden="1" customWidth="1"/>
    <col min="14" max="18" width="0" hidden="1" customWidth="1"/>
  </cols>
  <sheetData>
    <row r="1" spans="1:21" x14ac:dyDescent="0.25">
      <c r="A1" s="269" t="s">
        <v>376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  <c r="N1" s="269"/>
      <c r="O1" s="269"/>
      <c r="P1" s="269"/>
      <c r="Q1" s="269"/>
      <c r="R1" s="269"/>
      <c r="S1" s="269"/>
      <c r="T1" s="269"/>
    </row>
    <row r="2" spans="1:21" ht="168" x14ac:dyDescent="0.25">
      <c r="A2" s="170" t="s">
        <v>375</v>
      </c>
      <c r="B2" s="174"/>
      <c r="C2" s="175" t="s">
        <v>374</v>
      </c>
      <c r="D2" s="176" t="s">
        <v>373</v>
      </c>
      <c r="E2" s="175" t="s">
        <v>372</v>
      </c>
      <c r="F2" s="177" t="s">
        <v>371</v>
      </c>
      <c r="G2" s="175" t="s">
        <v>370</v>
      </c>
      <c r="H2" s="175" t="s">
        <v>369</v>
      </c>
      <c r="I2" s="175" t="s">
        <v>368</v>
      </c>
      <c r="J2" s="178" t="s">
        <v>367</v>
      </c>
      <c r="K2" s="171" t="s">
        <v>358</v>
      </c>
      <c r="L2" s="175" t="s">
        <v>365</v>
      </c>
      <c r="M2" s="175" t="s">
        <v>364</v>
      </c>
      <c r="N2" s="171" t="s">
        <v>363</v>
      </c>
      <c r="O2" s="171" t="s">
        <v>362</v>
      </c>
      <c r="P2" s="171" t="s">
        <v>361</v>
      </c>
      <c r="Q2" s="171" t="s">
        <v>360</v>
      </c>
      <c r="R2" s="171" t="s">
        <v>359</v>
      </c>
      <c r="S2" s="171" t="s">
        <v>357</v>
      </c>
      <c r="T2" s="179" t="s">
        <v>520</v>
      </c>
      <c r="U2" s="170" t="s">
        <v>366</v>
      </c>
    </row>
    <row r="3" spans="1:21" x14ac:dyDescent="0.25">
      <c r="A3" s="180" t="s">
        <v>102</v>
      </c>
      <c r="B3" s="174"/>
      <c r="C3" s="180" t="s">
        <v>53</v>
      </c>
      <c r="D3" s="181" t="s">
        <v>48</v>
      </c>
      <c r="E3" s="180" t="s">
        <v>48</v>
      </c>
      <c r="F3" s="182" t="s">
        <v>43</v>
      </c>
      <c r="G3" s="180" t="s">
        <v>39</v>
      </c>
      <c r="H3" s="180" t="s">
        <v>355</v>
      </c>
      <c r="I3" s="183" t="s">
        <v>152</v>
      </c>
      <c r="J3" s="180" t="s">
        <v>147</v>
      </c>
      <c r="K3" s="180" t="s">
        <v>156</v>
      </c>
      <c r="L3" s="180" t="s">
        <v>135</v>
      </c>
      <c r="M3" s="180" t="s">
        <v>132</v>
      </c>
      <c r="N3" s="180" t="s">
        <v>127</v>
      </c>
      <c r="O3" s="180" t="s">
        <v>121</v>
      </c>
      <c r="P3" s="180" t="s">
        <v>116</v>
      </c>
      <c r="Q3" s="180" t="s">
        <v>108</v>
      </c>
      <c r="R3" s="180" t="s">
        <v>356</v>
      </c>
      <c r="S3" s="180" t="s">
        <v>355</v>
      </c>
      <c r="T3" s="180" t="s">
        <v>152</v>
      </c>
      <c r="U3" s="184" t="s">
        <v>147</v>
      </c>
    </row>
    <row r="4" spans="1:21" ht="21" x14ac:dyDescent="0.25">
      <c r="A4" s="90">
        <v>1</v>
      </c>
      <c r="B4" s="89">
        <v>1</v>
      </c>
      <c r="C4" s="88" t="s">
        <v>342</v>
      </c>
      <c r="D4" s="87">
        <v>1244588.48</v>
      </c>
      <c r="E4" s="82">
        <v>24</v>
      </c>
      <c r="F4" s="86">
        <v>2489176.96</v>
      </c>
      <c r="G4" s="85" t="s">
        <v>324</v>
      </c>
      <c r="H4" s="84" t="s">
        <v>36</v>
      </c>
      <c r="I4" s="84" t="s">
        <v>35</v>
      </c>
      <c r="J4" s="82" t="s">
        <v>226</v>
      </c>
      <c r="K4" s="78" t="s">
        <v>31</v>
      </c>
      <c r="L4" s="83" t="s">
        <v>319</v>
      </c>
      <c r="M4" s="82" t="s">
        <v>17</v>
      </c>
      <c r="N4" s="81">
        <v>3</v>
      </c>
      <c r="O4" s="270">
        <v>143414806.84</v>
      </c>
      <c r="P4" s="272">
        <f>O4/4.1749</f>
        <v>34351674.732328922</v>
      </c>
      <c r="Q4" s="80" t="s">
        <v>223</v>
      </c>
      <c r="R4" s="79" t="s">
        <v>4</v>
      </c>
      <c r="S4" s="78" t="s">
        <v>30</v>
      </c>
      <c r="T4" s="173" t="s">
        <v>4</v>
      </c>
      <c r="U4" s="82" t="s">
        <v>354</v>
      </c>
    </row>
    <row r="5" spans="1:21" ht="21" x14ac:dyDescent="0.25">
      <c r="A5" s="14">
        <v>2</v>
      </c>
      <c r="B5" s="73">
        <v>2</v>
      </c>
      <c r="C5" s="22" t="s">
        <v>342</v>
      </c>
      <c r="D5" s="71">
        <f>F5/E5*12</f>
        <v>500688.08</v>
      </c>
      <c r="E5" s="26">
        <v>24</v>
      </c>
      <c r="F5" s="20">
        <v>1001376.16</v>
      </c>
      <c r="G5" s="2" t="s">
        <v>324</v>
      </c>
      <c r="H5" s="30" t="s">
        <v>56</v>
      </c>
      <c r="I5" s="17" t="s">
        <v>55</v>
      </c>
      <c r="J5" s="26" t="s">
        <v>226</v>
      </c>
      <c r="K5" s="1" t="s">
        <v>31</v>
      </c>
      <c r="L5" s="76" t="s">
        <v>319</v>
      </c>
      <c r="M5" s="26" t="s">
        <v>17</v>
      </c>
      <c r="N5" s="35">
        <v>3</v>
      </c>
      <c r="O5" s="271"/>
      <c r="P5" s="273"/>
      <c r="Q5" s="77" t="s">
        <v>223</v>
      </c>
      <c r="R5" s="23" t="s">
        <v>4</v>
      </c>
      <c r="S5" s="1" t="s">
        <v>30</v>
      </c>
      <c r="T5" s="23" t="s">
        <v>4</v>
      </c>
      <c r="U5" s="26" t="s">
        <v>353</v>
      </c>
    </row>
    <row r="6" spans="1:21" ht="24" x14ac:dyDescent="0.25">
      <c r="A6" s="14">
        <v>3</v>
      </c>
      <c r="B6" s="73">
        <v>3</v>
      </c>
      <c r="C6" s="22" t="s">
        <v>342</v>
      </c>
      <c r="D6" s="71">
        <v>148075.72</v>
      </c>
      <c r="E6" s="26">
        <v>24</v>
      </c>
      <c r="F6" s="20">
        <v>296151.43</v>
      </c>
      <c r="G6" s="2" t="s">
        <v>324</v>
      </c>
      <c r="H6" s="30" t="s">
        <v>112</v>
      </c>
      <c r="I6" s="17" t="s">
        <v>227</v>
      </c>
      <c r="J6" s="26" t="s">
        <v>226</v>
      </c>
      <c r="K6" s="1" t="s">
        <v>31</v>
      </c>
      <c r="L6" s="76" t="s">
        <v>319</v>
      </c>
      <c r="M6" s="26" t="s">
        <v>17</v>
      </c>
      <c r="N6" s="35">
        <v>3</v>
      </c>
      <c r="O6" s="271"/>
      <c r="P6" s="273"/>
      <c r="Q6" s="77" t="s">
        <v>223</v>
      </c>
      <c r="R6" s="23" t="s">
        <v>4</v>
      </c>
      <c r="S6" s="1" t="s">
        <v>2</v>
      </c>
      <c r="T6" s="23" t="s">
        <v>4</v>
      </c>
      <c r="U6" s="26" t="s">
        <v>352</v>
      </c>
    </row>
    <row r="7" spans="1:21" ht="21" x14ac:dyDescent="0.25">
      <c r="A7" s="14">
        <v>4</v>
      </c>
      <c r="B7" s="73">
        <v>4</v>
      </c>
      <c r="C7" s="22" t="s">
        <v>342</v>
      </c>
      <c r="D7" s="71">
        <f t="shared" ref="D7:D38" si="0">F7/E7*12</f>
        <v>58518.899999999994</v>
      </c>
      <c r="E7" s="26">
        <v>24</v>
      </c>
      <c r="F7" s="20">
        <v>117037.8</v>
      </c>
      <c r="G7" s="2" t="s">
        <v>324</v>
      </c>
      <c r="H7" s="30" t="s">
        <v>210</v>
      </c>
      <c r="I7" s="17" t="s">
        <v>118</v>
      </c>
      <c r="J7" s="26" t="s">
        <v>226</v>
      </c>
      <c r="K7" s="1" t="s">
        <v>31</v>
      </c>
      <c r="L7" s="76" t="s">
        <v>319</v>
      </c>
      <c r="M7" s="26" t="s">
        <v>17</v>
      </c>
      <c r="N7" s="35">
        <v>3</v>
      </c>
      <c r="O7" s="271"/>
      <c r="P7" s="273"/>
      <c r="Q7" s="77" t="s">
        <v>223</v>
      </c>
      <c r="R7" s="23" t="s">
        <v>4</v>
      </c>
      <c r="S7" s="1" t="s">
        <v>2</v>
      </c>
      <c r="T7" s="23" t="s">
        <v>4</v>
      </c>
      <c r="U7" s="26" t="s">
        <v>351</v>
      </c>
    </row>
    <row r="8" spans="1:21" ht="24" x14ac:dyDescent="0.25">
      <c r="A8" s="14">
        <v>5</v>
      </c>
      <c r="B8" s="73">
        <v>5</v>
      </c>
      <c r="C8" s="22" t="s">
        <v>342</v>
      </c>
      <c r="D8" s="71">
        <f t="shared" si="0"/>
        <v>5311199.4450000003</v>
      </c>
      <c r="E8" s="26">
        <v>24</v>
      </c>
      <c r="F8" s="20">
        <v>10622398.890000001</v>
      </c>
      <c r="G8" s="2" t="s">
        <v>324</v>
      </c>
      <c r="H8" s="30" t="s">
        <v>22</v>
      </c>
      <c r="I8" s="17" t="s">
        <v>21</v>
      </c>
      <c r="J8" s="26" t="s">
        <v>226</v>
      </c>
      <c r="K8" s="1" t="s">
        <v>31</v>
      </c>
      <c r="L8" s="76" t="s">
        <v>319</v>
      </c>
      <c r="M8" s="26" t="s">
        <v>17</v>
      </c>
      <c r="N8" s="35">
        <v>3</v>
      </c>
      <c r="O8" s="271"/>
      <c r="P8" s="273"/>
      <c r="Q8" s="77" t="s">
        <v>223</v>
      </c>
      <c r="R8" s="23" t="s">
        <v>4</v>
      </c>
      <c r="S8" s="1" t="s">
        <v>15</v>
      </c>
      <c r="T8" s="23" t="s">
        <v>4</v>
      </c>
      <c r="U8" s="26" t="s">
        <v>350</v>
      </c>
    </row>
    <row r="9" spans="1:21" ht="21" x14ac:dyDescent="0.25">
      <c r="A9" s="14">
        <v>6</v>
      </c>
      <c r="B9" s="73">
        <v>6</v>
      </c>
      <c r="C9" s="22" t="s">
        <v>342</v>
      </c>
      <c r="D9" s="71">
        <f t="shared" si="0"/>
        <v>7246434.584999999</v>
      </c>
      <c r="E9" s="26">
        <v>24</v>
      </c>
      <c r="F9" s="20">
        <v>14492869.17</v>
      </c>
      <c r="G9" s="2" t="s">
        <v>324</v>
      </c>
      <c r="H9" s="30" t="s">
        <v>55</v>
      </c>
      <c r="I9" s="17" t="s">
        <v>318</v>
      </c>
      <c r="J9" s="26" t="s">
        <v>226</v>
      </c>
      <c r="K9" s="1" t="s">
        <v>31</v>
      </c>
      <c r="L9" s="76" t="s">
        <v>319</v>
      </c>
      <c r="M9" s="26" t="s">
        <v>17</v>
      </c>
      <c r="N9" s="35">
        <v>3</v>
      </c>
      <c r="O9" s="271"/>
      <c r="P9" s="273"/>
      <c r="Q9" s="77" t="s">
        <v>223</v>
      </c>
      <c r="R9" s="23" t="s">
        <v>4</v>
      </c>
      <c r="S9" s="1" t="s">
        <v>15</v>
      </c>
      <c r="T9" s="23" t="s">
        <v>4</v>
      </c>
      <c r="U9" s="26" t="s">
        <v>349</v>
      </c>
    </row>
    <row r="10" spans="1:21" ht="21" x14ac:dyDescent="0.25">
      <c r="A10" s="14">
        <v>7</v>
      </c>
      <c r="B10" s="73">
        <v>7</v>
      </c>
      <c r="C10" s="22" t="s">
        <v>342</v>
      </c>
      <c r="D10" s="71">
        <f t="shared" si="0"/>
        <v>574416.12</v>
      </c>
      <c r="E10" s="26">
        <v>24</v>
      </c>
      <c r="F10" s="20">
        <v>1148832.24</v>
      </c>
      <c r="G10" s="2" t="s">
        <v>324</v>
      </c>
      <c r="H10" s="30" t="s">
        <v>11</v>
      </c>
      <c r="I10" s="17" t="s">
        <v>45</v>
      </c>
      <c r="J10" s="26" t="s">
        <v>226</v>
      </c>
      <c r="K10" s="1" t="s">
        <v>31</v>
      </c>
      <c r="L10" s="76" t="s">
        <v>319</v>
      </c>
      <c r="M10" s="26" t="s">
        <v>17</v>
      </c>
      <c r="N10" s="35">
        <v>3</v>
      </c>
      <c r="O10" s="271"/>
      <c r="P10" s="273"/>
      <c r="Q10" s="77" t="s">
        <v>223</v>
      </c>
      <c r="R10" s="23" t="s">
        <v>4</v>
      </c>
      <c r="S10" s="1" t="s">
        <v>68</v>
      </c>
      <c r="T10" s="23" t="s">
        <v>4</v>
      </c>
      <c r="U10" s="26" t="s">
        <v>348</v>
      </c>
    </row>
    <row r="11" spans="1:21" ht="21" x14ac:dyDescent="0.25">
      <c r="A11" s="14">
        <v>8</v>
      </c>
      <c r="B11" s="73">
        <v>8</v>
      </c>
      <c r="C11" s="22" t="s">
        <v>342</v>
      </c>
      <c r="D11" s="71">
        <f t="shared" si="0"/>
        <v>320166.90000000002</v>
      </c>
      <c r="E11" s="26">
        <v>24</v>
      </c>
      <c r="F11" s="20">
        <v>640333.80000000005</v>
      </c>
      <c r="G11" s="2" t="s">
        <v>324</v>
      </c>
      <c r="H11" s="30" t="s">
        <v>55</v>
      </c>
      <c r="I11" s="17" t="s">
        <v>56</v>
      </c>
      <c r="J11" s="26" t="s">
        <v>226</v>
      </c>
      <c r="K11" s="1" t="s">
        <v>31</v>
      </c>
      <c r="L11" s="76" t="s">
        <v>319</v>
      </c>
      <c r="M11" s="26" t="s">
        <v>17</v>
      </c>
      <c r="N11" s="35">
        <v>3</v>
      </c>
      <c r="O11" s="271"/>
      <c r="P11" s="273"/>
      <c r="Q11" s="77" t="s">
        <v>223</v>
      </c>
      <c r="R11" s="23" t="s">
        <v>4</v>
      </c>
      <c r="S11" s="1" t="s">
        <v>15</v>
      </c>
      <c r="T11" s="23" t="s">
        <v>4</v>
      </c>
      <c r="U11" s="26" t="s">
        <v>347</v>
      </c>
    </row>
    <row r="12" spans="1:21" ht="21" x14ac:dyDescent="0.25">
      <c r="A12" s="14">
        <v>9</v>
      </c>
      <c r="B12" s="73">
        <v>9</v>
      </c>
      <c r="C12" s="22" t="s">
        <v>346</v>
      </c>
      <c r="D12" s="71">
        <f t="shared" si="0"/>
        <v>1591638.94</v>
      </c>
      <c r="E12" s="26">
        <v>24</v>
      </c>
      <c r="F12" s="20">
        <v>3183277.88</v>
      </c>
      <c r="G12" s="2" t="s">
        <v>324</v>
      </c>
      <c r="H12" s="30" t="s">
        <v>289</v>
      </c>
      <c r="I12" s="17" t="s">
        <v>220</v>
      </c>
      <c r="J12" s="26" t="s">
        <v>226</v>
      </c>
      <c r="K12" s="1" t="s">
        <v>31</v>
      </c>
      <c r="L12" s="76" t="s">
        <v>319</v>
      </c>
      <c r="M12" s="26" t="s">
        <v>17</v>
      </c>
      <c r="N12" s="35">
        <v>3</v>
      </c>
      <c r="O12" s="271"/>
      <c r="P12" s="273"/>
      <c r="Q12" s="77" t="s">
        <v>223</v>
      </c>
      <c r="R12" s="23" t="s">
        <v>4</v>
      </c>
      <c r="S12" s="1" t="s">
        <v>68</v>
      </c>
      <c r="T12" s="23" t="s">
        <v>4</v>
      </c>
      <c r="U12" s="26" t="s">
        <v>345</v>
      </c>
    </row>
    <row r="13" spans="1:21" ht="21" x14ac:dyDescent="0.25">
      <c r="A13" s="14">
        <v>10</v>
      </c>
      <c r="B13" s="73">
        <v>10</v>
      </c>
      <c r="C13" s="22" t="s">
        <v>342</v>
      </c>
      <c r="D13" s="71">
        <f t="shared" si="0"/>
        <v>3686091.3550000004</v>
      </c>
      <c r="E13" s="26">
        <v>24</v>
      </c>
      <c r="F13" s="20">
        <v>7372182.71</v>
      </c>
      <c r="G13" s="2" t="s">
        <v>324</v>
      </c>
      <c r="H13" s="30" t="s">
        <v>227</v>
      </c>
      <c r="I13" s="17" t="s">
        <v>220</v>
      </c>
      <c r="J13" s="26" t="s">
        <v>226</v>
      </c>
      <c r="K13" s="1" t="s">
        <v>31</v>
      </c>
      <c r="L13" s="76" t="s">
        <v>319</v>
      </c>
      <c r="M13" s="26" t="s">
        <v>17</v>
      </c>
      <c r="N13" s="35">
        <v>3</v>
      </c>
      <c r="O13" s="271"/>
      <c r="P13" s="273"/>
      <c r="Q13" s="77" t="s">
        <v>223</v>
      </c>
      <c r="R13" s="23" t="s">
        <v>4</v>
      </c>
      <c r="S13" s="1" t="s">
        <v>68</v>
      </c>
      <c r="T13" s="23" t="s">
        <v>4</v>
      </c>
      <c r="U13" s="26" t="s">
        <v>344</v>
      </c>
    </row>
    <row r="14" spans="1:21" ht="21" x14ac:dyDescent="0.25">
      <c r="A14" s="14">
        <v>11</v>
      </c>
      <c r="B14" s="73">
        <v>11</v>
      </c>
      <c r="C14" s="22" t="s">
        <v>342</v>
      </c>
      <c r="D14" s="71">
        <f t="shared" si="0"/>
        <v>1774787.4700000002</v>
      </c>
      <c r="E14" s="26">
        <v>24</v>
      </c>
      <c r="F14" s="20">
        <v>3549574.94</v>
      </c>
      <c r="G14" s="2" t="s">
        <v>324</v>
      </c>
      <c r="H14" s="30" t="s">
        <v>11</v>
      </c>
      <c r="I14" s="17" t="s">
        <v>256</v>
      </c>
      <c r="J14" s="26" t="s">
        <v>226</v>
      </c>
      <c r="K14" s="1" t="s">
        <v>31</v>
      </c>
      <c r="L14" s="76" t="s">
        <v>319</v>
      </c>
      <c r="M14" s="26" t="s">
        <v>17</v>
      </c>
      <c r="N14" s="35">
        <v>3</v>
      </c>
      <c r="O14" s="271"/>
      <c r="P14" s="273"/>
      <c r="Q14" s="77" t="s">
        <v>223</v>
      </c>
      <c r="R14" s="23" t="s">
        <v>4</v>
      </c>
      <c r="S14" s="1" t="s">
        <v>68</v>
      </c>
      <c r="T14" s="23" t="s">
        <v>4</v>
      </c>
      <c r="U14" s="26" t="s">
        <v>343</v>
      </c>
    </row>
    <row r="15" spans="1:21" ht="21" x14ac:dyDescent="0.25">
      <c r="A15" s="14">
        <v>12</v>
      </c>
      <c r="B15" s="73">
        <v>12</v>
      </c>
      <c r="C15" s="22" t="s">
        <v>342</v>
      </c>
      <c r="D15" s="71">
        <f t="shared" si="0"/>
        <v>658.375</v>
      </c>
      <c r="E15" s="26">
        <v>24</v>
      </c>
      <c r="F15" s="20">
        <v>1316.75</v>
      </c>
      <c r="G15" s="2" t="s">
        <v>324</v>
      </c>
      <c r="H15" s="30" t="s">
        <v>35</v>
      </c>
      <c r="I15" s="17" t="s">
        <v>242</v>
      </c>
      <c r="J15" s="26" t="s">
        <v>341</v>
      </c>
      <c r="K15" s="1" t="s">
        <v>31</v>
      </c>
      <c r="L15" s="76" t="s">
        <v>319</v>
      </c>
      <c r="M15" s="26" t="s">
        <v>17</v>
      </c>
      <c r="N15" s="35">
        <v>3</v>
      </c>
      <c r="O15" s="271"/>
      <c r="P15" s="273"/>
      <c r="Q15" s="77" t="s">
        <v>223</v>
      </c>
      <c r="R15" s="23" t="s">
        <v>4</v>
      </c>
      <c r="S15" s="1" t="s">
        <v>15</v>
      </c>
      <c r="T15" s="23" t="s">
        <v>4</v>
      </c>
      <c r="U15" s="26" t="s">
        <v>340</v>
      </c>
    </row>
    <row r="16" spans="1:21" ht="21" x14ac:dyDescent="0.25">
      <c r="A16" s="14">
        <v>13</v>
      </c>
      <c r="B16" s="73">
        <v>13</v>
      </c>
      <c r="C16" s="22" t="s">
        <v>330</v>
      </c>
      <c r="D16" s="71">
        <f t="shared" si="0"/>
        <v>45707107.524999999</v>
      </c>
      <c r="E16" s="26">
        <v>24</v>
      </c>
      <c r="F16" s="20">
        <v>91414215.049999997</v>
      </c>
      <c r="G16" s="2" t="s">
        <v>324</v>
      </c>
      <c r="H16" s="30" t="s">
        <v>289</v>
      </c>
      <c r="I16" s="17" t="s">
        <v>220</v>
      </c>
      <c r="J16" s="26" t="s">
        <v>338</v>
      </c>
      <c r="K16" s="1" t="s">
        <v>31</v>
      </c>
      <c r="L16" s="76" t="s">
        <v>319</v>
      </c>
      <c r="M16" s="26" t="s">
        <v>17</v>
      </c>
      <c r="N16" s="35">
        <v>3</v>
      </c>
      <c r="O16" s="271"/>
      <c r="P16" s="273"/>
      <c r="Q16" s="77" t="s">
        <v>223</v>
      </c>
      <c r="R16" s="23" t="s">
        <v>4</v>
      </c>
      <c r="S16" s="1" t="s">
        <v>68</v>
      </c>
      <c r="T16" s="23" t="s">
        <v>4</v>
      </c>
      <c r="U16" s="26" t="s">
        <v>339</v>
      </c>
    </row>
    <row r="17" spans="1:21" ht="21" x14ac:dyDescent="0.25">
      <c r="A17" s="14">
        <v>14</v>
      </c>
      <c r="B17" s="73">
        <v>14</v>
      </c>
      <c r="C17" s="22" t="s">
        <v>330</v>
      </c>
      <c r="D17" s="71">
        <f t="shared" si="0"/>
        <v>3042573.22</v>
      </c>
      <c r="E17" s="26">
        <v>24</v>
      </c>
      <c r="F17" s="20">
        <v>6085146.4400000004</v>
      </c>
      <c r="G17" s="2" t="s">
        <v>324</v>
      </c>
      <c r="H17" s="30" t="s">
        <v>11</v>
      </c>
      <c r="I17" s="17" t="s">
        <v>256</v>
      </c>
      <c r="J17" s="26" t="s">
        <v>338</v>
      </c>
      <c r="K17" s="1" t="s">
        <v>31</v>
      </c>
      <c r="L17" s="76" t="s">
        <v>319</v>
      </c>
      <c r="M17" s="26" t="s">
        <v>17</v>
      </c>
      <c r="N17" s="35">
        <v>3</v>
      </c>
      <c r="O17" s="271"/>
      <c r="P17" s="273"/>
      <c r="Q17" s="77" t="s">
        <v>223</v>
      </c>
      <c r="R17" s="23" t="s">
        <v>4</v>
      </c>
      <c r="S17" s="1" t="s">
        <v>68</v>
      </c>
      <c r="T17" s="23" t="s">
        <v>4</v>
      </c>
      <c r="U17" s="26" t="s">
        <v>337</v>
      </c>
    </row>
    <row r="18" spans="1:21" ht="21" x14ac:dyDescent="0.25">
      <c r="A18" s="14">
        <v>15</v>
      </c>
      <c r="B18" s="73">
        <v>15</v>
      </c>
      <c r="C18" s="22" t="s">
        <v>336</v>
      </c>
      <c r="D18" s="71">
        <f t="shared" si="0"/>
        <v>71706.350000000006</v>
      </c>
      <c r="E18" s="26">
        <v>12</v>
      </c>
      <c r="F18" s="20">
        <v>71706.350000000006</v>
      </c>
      <c r="G18" s="2" t="s">
        <v>324</v>
      </c>
      <c r="H18" s="30" t="s">
        <v>118</v>
      </c>
      <c r="I18" s="17" t="s">
        <v>314</v>
      </c>
      <c r="J18" s="26" t="s">
        <v>226</v>
      </c>
      <c r="K18" s="1" t="s">
        <v>31</v>
      </c>
      <c r="L18" s="76" t="s">
        <v>319</v>
      </c>
      <c r="M18" s="26" t="s">
        <v>17</v>
      </c>
      <c r="N18" s="35">
        <v>3</v>
      </c>
      <c r="O18" s="271"/>
      <c r="P18" s="273"/>
      <c r="Q18" s="77" t="s">
        <v>223</v>
      </c>
      <c r="R18" s="23" t="s">
        <v>4</v>
      </c>
      <c r="S18" s="1" t="s">
        <v>68</v>
      </c>
      <c r="T18" s="23" t="s">
        <v>4</v>
      </c>
      <c r="U18" s="26" t="s">
        <v>335</v>
      </c>
    </row>
    <row r="19" spans="1:21" ht="21" x14ac:dyDescent="0.25">
      <c r="A19" s="14">
        <v>16</v>
      </c>
      <c r="B19" s="73">
        <v>16</v>
      </c>
      <c r="C19" s="22" t="s">
        <v>334</v>
      </c>
      <c r="D19" s="71">
        <f t="shared" si="0"/>
        <v>18797.845000000001</v>
      </c>
      <c r="E19" s="26">
        <v>24</v>
      </c>
      <c r="F19" s="20">
        <v>37595.69</v>
      </c>
      <c r="G19" s="2" t="s">
        <v>324</v>
      </c>
      <c r="H19" s="30" t="s">
        <v>118</v>
      </c>
      <c r="I19" s="17" t="s">
        <v>314</v>
      </c>
      <c r="J19" s="26" t="s">
        <v>226</v>
      </c>
      <c r="K19" s="1" t="s">
        <v>31</v>
      </c>
      <c r="L19" s="76" t="s">
        <v>319</v>
      </c>
      <c r="M19" s="26" t="s">
        <v>17</v>
      </c>
      <c r="N19" s="35">
        <v>3</v>
      </c>
      <c r="O19" s="271"/>
      <c r="P19" s="273"/>
      <c r="Q19" s="77" t="s">
        <v>223</v>
      </c>
      <c r="R19" s="23" t="s">
        <v>4</v>
      </c>
      <c r="S19" s="1" t="s">
        <v>68</v>
      </c>
      <c r="T19" s="23" t="s">
        <v>4</v>
      </c>
      <c r="U19" s="26" t="s">
        <v>333</v>
      </c>
    </row>
    <row r="20" spans="1:21" ht="21" x14ac:dyDescent="0.25">
      <c r="A20" s="14">
        <v>17</v>
      </c>
      <c r="B20" s="73">
        <v>17</v>
      </c>
      <c r="C20" s="22" t="s">
        <v>332</v>
      </c>
      <c r="D20" s="71">
        <f t="shared" si="0"/>
        <v>18501.2</v>
      </c>
      <c r="E20" s="26">
        <v>24</v>
      </c>
      <c r="F20" s="20">
        <v>37002.400000000001</v>
      </c>
      <c r="G20" s="2" t="s">
        <v>324</v>
      </c>
      <c r="H20" s="30" t="s">
        <v>118</v>
      </c>
      <c r="I20" s="17" t="s">
        <v>314</v>
      </c>
      <c r="J20" s="26" t="s">
        <v>226</v>
      </c>
      <c r="K20" s="1" t="s">
        <v>31</v>
      </c>
      <c r="L20" s="76" t="s">
        <v>319</v>
      </c>
      <c r="M20" s="26" t="s">
        <v>17</v>
      </c>
      <c r="N20" s="35">
        <v>3</v>
      </c>
      <c r="O20" s="271"/>
      <c r="P20" s="273"/>
      <c r="Q20" s="77" t="s">
        <v>223</v>
      </c>
      <c r="R20" s="23" t="s">
        <v>4</v>
      </c>
      <c r="S20" s="1" t="s">
        <v>68</v>
      </c>
      <c r="T20" s="23" t="s">
        <v>4</v>
      </c>
      <c r="U20" s="26" t="s">
        <v>331</v>
      </c>
    </row>
    <row r="21" spans="1:21" ht="21" x14ac:dyDescent="0.25">
      <c r="A21" s="14">
        <v>18</v>
      </c>
      <c r="B21" s="73">
        <v>18</v>
      </c>
      <c r="C21" s="22" t="s">
        <v>330</v>
      </c>
      <c r="D21" s="71">
        <f t="shared" si="0"/>
        <v>18501.2</v>
      </c>
      <c r="E21" s="26">
        <v>24</v>
      </c>
      <c r="F21" s="20">
        <v>37002.400000000001</v>
      </c>
      <c r="G21" s="2" t="s">
        <v>324</v>
      </c>
      <c r="H21" s="30" t="s">
        <v>118</v>
      </c>
      <c r="I21" s="17" t="s">
        <v>314</v>
      </c>
      <c r="J21" s="26" t="s">
        <v>226</v>
      </c>
      <c r="K21" s="1" t="s">
        <v>31</v>
      </c>
      <c r="L21" s="76" t="s">
        <v>319</v>
      </c>
      <c r="M21" s="26" t="s">
        <v>17</v>
      </c>
      <c r="N21" s="35">
        <v>3</v>
      </c>
      <c r="O21" s="271"/>
      <c r="P21" s="273"/>
      <c r="Q21" s="77" t="s">
        <v>223</v>
      </c>
      <c r="R21" s="23" t="s">
        <v>4</v>
      </c>
      <c r="S21" s="1" t="s">
        <v>68</v>
      </c>
      <c r="T21" s="23" t="s">
        <v>4</v>
      </c>
      <c r="U21" s="26" t="s">
        <v>329</v>
      </c>
    </row>
    <row r="22" spans="1:21" ht="21" x14ac:dyDescent="0.25">
      <c r="A22" s="14">
        <v>19</v>
      </c>
      <c r="B22" s="73">
        <v>19</v>
      </c>
      <c r="C22" s="22" t="s">
        <v>325</v>
      </c>
      <c r="D22" s="71">
        <f t="shared" si="0"/>
        <v>109632.375</v>
      </c>
      <c r="E22" s="26">
        <v>24</v>
      </c>
      <c r="F22" s="20">
        <v>219264.75</v>
      </c>
      <c r="G22" s="2" t="s">
        <v>324</v>
      </c>
      <c r="H22" s="30" t="s">
        <v>36</v>
      </c>
      <c r="I22" s="17" t="s">
        <v>35</v>
      </c>
      <c r="J22" s="26" t="s">
        <v>226</v>
      </c>
      <c r="K22" s="1" t="s">
        <v>31</v>
      </c>
      <c r="L22" s="76" t="s">
        <v>319</v>
      </c>
      <c r="M22" s="26" t="s">
        <v>17</v>
      </c>
      <c r="N22" s="35">
        <v>3</v>
      </c>
      <c r="O22" s="271"/>
      <c r="P22" s="273"/>
      <c r="Q22" s="77" t="s">
        <v>223</v>
      </c>
      <c r="R22" s="23" t="s">
        <v>4</v>
      </c>
      <c r="S22" s="1" t="s">
        <v>30</v>
      </c>
      <c r="T22" s="23" t="s">
        <v>4</v>
      </c>
      <c r="U22" s="26" t="s">
        <v>328</v>
      </c>
    </row>
    <row r="23" spans="1:21" ht="24" x14ac:dyDescent="0.25">
      <c r="A23" s="14">
        <v>20</v>
      </c>
      <c r="B23" s="73">
        <v>20</v>
      </c>
      <c r="C23" s="22" t="s">
        <v>327</v>
      </c>
      <c r="D23" s="71">
        <f t="shared" si="0"/>
        <v>7707.880000000001</v>
      </c>
      <c r="E23" s="26">
        <v>12</v>
      </c>
      <c r="F23" s="20">
        <v>7707.88</v>
      </c>
      <c r="G23" s="2" t="s">
        <v>324</v>
      </c>
      <c r="H23" s="30" t="s">
        <v>112</v>
      </c>
      <c r="I23" s="17" t="s">
        <v>289</v>
      </c>
      <c r="J23" s="26" t="s">
        <v>226</v>
      </c>
      <c r="K23" s="1" t="s">
        <v>31</v>
      </c>
      <c r="L23" s="76" t="s">
        <v>319</v>
      </c>
      <c r="M23" s="26" t="s">
        <v>17</v>
      </c>
      <c r="N23" s="35">
        <v>3</v>
      </c>
      <c r="O23" s="271"/>
      <c r="P23" s="273"/>
      <c r="Q23" s="77" t="s">
        <v>223</v>
      </c>
      <c r="R23" s="23" t="s">
        <v>4</v>
      </c>
      <c r="S23" s="1" t="s">
        <v>2</v>
      </c>
      <c r="T23" s="23" t="s">
        <v>4</v>
      </c>
      <c r="U23" s="26" t="s">
        <v>326</v>
      </c>
    </row>
    <row r="24" spans="1:21" ht="24" x14ac:dyDescent="0.25">
      <c r="A24" s="14">
        <v>21</v>
      </c>
      <c r="B24" s="73">
        <v>21</v>
      </c>
      <c r="C24" s="22" t="s">
        <v>325</v>
      </c>
      <c r="D24" s="71">
        <f t="shared" si="0"/>
        <v>590272</v>
      </c>
      <c r="E24" s="26">
        <v>12</v>
      </c>
      <c r="F24" s="20">
        <v>590272</v>
      </c>
      <c r="G24" s="2" t="s">
        <v>324</v>
      </c>
      <c r="H24" s="30" t="s">
        <v>22</v>
      </c>
      <c r="I24" s="17" t="s">
        <v>21</v>
      </c>
      <c r="J24" s="26" t="s">
        <v>226</v>
      </c>
      <c r="K24" s="1" t="s">
        <v>31</v>
      </c>
      <c r="L24" s="76" t="s">
        <v>319</v>
      </c>
      <c r="M24" s="26" t="s">
        <v>17</v>
      </c>
      <c r="N24" s="35">
        <v>3</v>
      </c>
      <c r="O24" s="271"/>
      <c r="P24" s="273"/>
      <c r="Q24" s="77" t="s">
        <v>223</v>
      </c>
      <c r="R24" s="23" t="s">
        <v>4</v>
      </c>
      <c r="S24" s="1" t="s">
        <v>15</v>
      </c>
      <c r="T24" s="23" t="s">
        <v>4</v>
      </c>
      <c r="U24" s="26" t="s">
        <v>323</v>
      </c>
    </row>
    <row r="25" spans="1:21" ht="24" x14ac:dyDescent="0.25">
      <c r="A25" s="14">
        <v>22</v>
      </c>
      <c r="B25" s="73">
        <v>22</v>
      </c>
      <c r="C25" s="22" t="s">
        <v>322</v>
      </c>
      <c r="D25" s="71">
        <f t="shared" si="0"/>
        <v>365.15</v>
      </c>
      <c r="E25" s="26">
        <v>12</v>
      </c>
      <c r="F25" s="20">
        <v>365.15</v>
      </c>
      <c r="G25" s="2" t="s">
        <v>321</v>
      </c>
      <c r="H25" s="30" t="s">
        <v>112</v>
      </c>
      <c r="I25" s="17" t="s">
        <v>11</v>
      </c>
      <c r="J25" s="26" t="s">
        <v>226</v>
      </c>
      <c r="K25" s="1" t="s">
        <v>31</v>
      </c>
      <c r="L25" s="76" t="s">
        <v>319</v>
      </c>
      <c r="M25" s="26" t="s">
        <v>17</v>
      </c>
      <c r="N25" s="35">
        <v>3</v>
      </c>
      <c r="O25" s="271"/>
      <c r="P25" s="273"/>
      <c r="Q25" s="77" t="s">
        <v>223</v>
      </c>
      <c r="R25" s="23" t="s">
        <v>4</v>
      </c>
      <c r="S25" s="1" t="s">
        <v>2</v>
      </c>
      <c r="T25" s="23" t="s">
        <v>4</v>
      </c>
      <c r="U25" s="26" t="s">
        <v>320</v>
      </c>
    </row>
    <row r="26" spans="1:21" ht="21" x14ac:dyDescent="0.25">
      <c r="A26" s="14">
        <v>23</v>
      </c>
      <c r="B26" s="73">
        <v>1</v>
      </c>
      <c r="C26" s="22" t="s">
        <v>316</v>
      </c>
      <c r="D26" s="71">
        <f t="shared" si="0"/>
        <v>12840.900000000001</v>
      </c>
      <c r="E26" s="26">
        <v>24</v>
      </c>
      <c r="F26" s="20">
        <v>25681.8</v>
      </c>
      <c r="G26" s="2" t="s">
        <v>315</v>
      </c>
      <c r="H26" s="30" t="s">
        <v>55</v>
      </c>
      <c r="I26" s="17" t="s">
        <v>318</v>
      </c>
      <c r="J26" s="26" t="s">
        <v>313</v>
      </c>
      <c r="K26" s="1" t="s">
        <v>3</v>
      </c>
      <c r="L26" s="76" t="s">
        <v>311</v>
      </c>
      <c r="M26" s="26" t="s">
        <v>17</v>
      </c>
      <c r="N26" s="35">
        <v>6</v>
      </c>
      <c r="O26" s="271">
        <v>57626.04</v>
      </c>
      <c r="P26" s="274">
        <f>O26/4.1749</f>
        <v>13802.974921555007</v>
      </c>
      <c r="Q26" s="77" t="s">
        <v>223</v>
      </c>
      <c r="R26" s="23" t="s">
        <v>4</v>
      </c>
      <c r="S26" s="1" t="s">
        <v>15</v>
      </c>
      <c r="T26" s="23" t="s">
        <v>4</v>
      </c>
      <c r="U26" s="26" t="s">
        <v>317</v>
      </c>
    </row>
    <row r="27" spans="1:21" ht="21" x14ac:dyDescent="0.25">
      <c r="A27" s="14">
        <v>24</v>
      </c>
      <c r="B27" s="73">
        <v>2</v>
      </c>
      <c r="C27" s="22" t="s">
        <v>316</v>
      </c>
      <c r="D27" s="71">
        <f t="shared" si="0"/>
        <v>15972.119999999999</v>
      </c>
      <c r="E27" s="26">
        <v>24</v>
      </c>
      <c r="F27" s="20">
        <v>31944.240000000002</v>
      </c>
      <c r="G27" s="2" t="s">
        <v>315</v>
      </c>
      <c r="H27" s="30" t="s">
        <v>118</v>
      </c>
      <c r="I27" s="17" t="s">
        <v>314</v>
      </c>
      <c r="J27" s="26" t="s">
        <v>313</v>
      </c>
      <c r="K27" s="1" t="s">
        <v>3</v>
      </c>
      <c r="L27" s="76" t="s">
        <v>311</v>
      </c>
      <c r="M27" s="26" t="s">
        <v>17</v>
      </c>
      <c r="N27" s="35">
        <v>6</v>
      </c>
      <c r="O27" s="271"/>
      <c r="P27" s="274"/>
      <c r="Q27" s="77" t="s">
        <v>223</v>
      </c>
      <c r="R27" s="23" t="s">
        <v>4</v>
      </c>
      <c r="S27" s="1" t="s">
        <v>68</v>
      </c>
      <c r="T27" s="23" t="s">
        <v>4</v>
      </c>
      <c r="U27" s="26" t="s">
        <v>312</v>
      </c>
    </row>
    <row r="28" spans="1:21" ht="21" x14ac:dyDescent="0.25">
      <c r="A28" s="14">
        <v>25</v>
      </c>
      <c r="B28" s="73">
        <v>1</v>
      </c>
      <c r="C28" s="22" t="s">
        <v>307</v>
      </c>
      <c r="D28" s="71">
        <f t="shared" si="0"/>
        <v>270318.31</v>
      </c>
      <c r="E28" s="26">
        <v>24</v>
      </c>
      <c r="F28" s="20">
        <v>540636.62</v>
      </c>
      <c r="G28" s="2" t="s">
        <v>306</v>
      </c>
      <c r="H28" s="30" t="s">
        <v>56</v>
      </c>
      <c r="I28" s="17" t="s">
        <v>55</v>
      </c>
      <c r="J28" s="26" t="s">
        <v>226</v>
      </c>
      <c r="K28" s="1" t="s">
        <v>16</v>
      </c>
      <c r="L28" s="76" t="s">
        <v>304</v>
      </c>
      <c r="M28" s="26" t="s">
        <v>17</v>
      </c>
      <c r="N28" s="35">
        <v>5</v>
      </c>
      <c r="O28" s="271">
        <v>1486404.44</v>
      </c>
      <c r="P28" s="273">
        <f>O28/4.1749</f>
        <v>356033.54331840284</v>
      </c>
      <c r="Q28" s="77" t="s">
        <v>223</v>
      </c>
      <c r="R28" s="23" t="s">
        <v>4</v>
      </c>
      <c r="S28" s="1" t="s">
        <v>30</v>
      </c>
      <c r="T28" s="23" t="s">
        <v>4</v>
      </c>
      <c r="U28" s="26" t="s">
        <v>310</v>
      </c>
    </row>
    <row r="29" spans="1:21" ht="24" x14ac:dyDescent="0.25">
      <c r="A29" s="14">
        <v>26</v>
      </c>
      <c r="B29" s="73">
        <v>2</v>
      </c>
      <c r="C29" s="22" t="s">
        <v>307</v>
      </c>
      <c r="D29" s="71">
        <f t="shared" si="0"/>
        <v>108009.15</v>
      </c>
      <c r="E29" s="26">
        <v>24</v>
      </c>
      <c r="F29" s="20">
        <v>216018.3</v>
      </c>
      <c r="G29" s="2" t="s">
        <v>306</v>
      </c>
      <c r="H29" s="30" t="s">
        <v>112</v>
      </c>
      <c r="I29" s="17" t="s">
        <v>289</v>
      </c>
      <c r="J29" s="26" t="s">
        <v>226</v>
      </c>
      <c r="K29" s="1" t="s">
        <v>16</v>
      </c>
      <c r="L29" s="76" t="s">
        <v>304</v>
      </c>
      <c r="M29" s="26" t="s">
        <v>17</v>
      </c>
      <c r="N29" s="35">
        <v>5</v>
      </c>
      <c r="O29" s="271"/>
      <c r="P29" s="273"/>
      <c r="Q29" s="77" t="s">
        <v>223</v>
      </c>
      <c r="R29" s="23" t="s">
        <v>4</v>
      </c>
      <c r="S29" s="1" t="s">
        <v>2</v>
      </c>
      <c r="T29" s="23" t="s">
        <v>4</v>
      </c>
      <c r="U29" s="26" t="s">
        <v>309</v>
      </c>
    </row>
    <row r="30" spans="1:21" ht="21" x14ac:dyDescent="0.25">
      <c r="A30" s="14">
        <v>27</v>
      </c>
      <c r="B30" s="73">
        <v>3</v>
      </c>
      <c r="C30" s="22" t="s">
        <v>307</v>
      </c>
      <c r="D30" s="71">
        <f t="shared" si="0"/>
        <v>243481.33499999996</v>
      </c>
      <c r="E30" s="26">
        <v>24</v>
      </c>
      <c r="F30" s="20">
        <v>486962.67</v>
      </c>
      <c r="G30" s="2" t="s">
        <v>306</v>
      </c>
      <c r="H30" s="30" t="s">
        <v>227</v>
      </c>
      <c r="I30" s="17" t="s">
        <v>220</v>
      </c>
      <c r="J30" s="26" t="s">
        <v>226</v>
      </c>
      <c r="K30" s="1" t="s">
        <v>16</v>
      </c>
      <c r="L30" s="76" t="s">
        <v>304</v>
      </c>
      <c r="M30" s="26" t="s">
        <v>17</v>
      </c>
      <c r="N30" s="35">
        <v>5</v>
      </c>
      <c r="O30" s="271"/>
      <c r="P30" s="273"/>
      <c r="Q30" s="77" t="s">
        <v>223</v>
      </c>
      <c r="R30" s="23" t="s">
        <v>4</v>
      </c>
      <c r="S30" s="1" t="s">
        <v>68</v>
      </c>
      <c r="T30" s="23" t="s">
        <v>4</v>
      </c>
      <c r="U30" s="26" t="s">
        <v>308</v>
      </c>
    </row>
    <row r="31" spans="1:21" ht="21" x14ac:dyDescent="0.25">
      <c r="A31" s="14">
        <v>28</v>
      </c>
      <c r="B31" s="73">
        <v>4</v>
      </c>
      <c r="C31" s="22" t="s">
        <v>307</v>
      </c>
      <c r="D31" s="71">
        <f t="shared" si="0"/>
        <v>121393.42499999999</v>
      </c>
      <c r="E31" s="26">
        <v>24</v>
      </c>
      <c r="F31" s="20">
        <v>242786.85</v>
      </c>
      <c r="G31" s="2" t="s">
        <v>306</v>
      </c>
      <c r="H31" s="30" t="s">
        <v>21</v>
      </c>
      <c r="I31" s="17" t="s">
        <v>197</v>
      </c>
      <c r="J31" s="26" t="s">
        <v>226</v>
      </c>
      <c r="K31" s="1" t="s">
        <v>16</v>
      </c>
      <c r="L31" s="76" t="s">
        <v>304</v>
      </c>
      <c r="M31" s="26" t="s">
        <v>17</v>
      </c>
      <c r="N31" s="35">
        <v>5</v>
      </c>
      <c r="O31" s="271"/>
      <c r="P31" s="273"/>
      <c r="Q31" s="77" t="s">
        <v>223</v>
      </c>
      <c r="R31" s="23" t="s">
        <v>4</v>
      </c>
      <c r="S31" s="1">
        <v>2018</v>
      </c>
      <c r="T31" s="23" t="s">
        <v>4</v>
      </c>
      <c r="U31" s="26" t="s">
        <v>305</v>
      </c>
    </row>
    <row r="32" spans="1:21" ht="36" x14ac:dyDescent="0.25">
      <c r="A32" s="14">
        <v>29</v>
      </c>
      <c r="B32" s="73">
        <v>1</v>
      </c>
      <c r="C32" s="22" t="s">
        <v>297</v>
      </c>
      <c r="D32" s="71">
        <f t="shared" si="0"/>
        <v>390540</v>
      </c>
      <c r="E32" s="26">
        <v>24</v>
      </c>
      <c r="F32" s="20">
        <v>781080</v>
      </c>
      <c r="G32" s="2" t="s">
        <v>97</v>
      </c>
      <c r="H32" s="30" t="s">
        <v>56</v>
      </c>
      <c r="I32" s="17" t="s">
        <v>11</v>
      </c>
      <c r="J32" s="17" t="s">
        <v>303</v>
      </c>
      <c r="K32" s="1" t="s">
        <v>16</v>
      </c>
      <c r="L32" s="76" t="s">
        <v>294</v>
      </c>
      <c r="M32" s="26" t="s">
        <v>17</v>
      </c>
      <c r="N32" s="35">
        <v>4</v>
      </c>
      <c r="O32" s="271">
        <f>19505852.77+F79+F83</f>
        <v>20254248.390000001</v>
      </c>
      <c r="P32" s="273">
        <f>O32/4.1749</f>
        <v>4851433.1816330934</v>
      </c>
      <c r="Q32" s="77" t="s">
        <v>223</v>
      </c>
      <c r="R32" s="23" t="s">
        <v>4</v>
      </c>
      <c r="S32" s="1" t="s">
        <v>30</v>
      </c>
      <c r="T32" s="23" t="s">
        <v>4</v>
      </c>
      <c r="U32" s="26" t="s">
        <v>302</v>
      </c>
    </row>
    <row r="33" spans="1:21" ht="36" x14ac:dyDescent="0.25">
      <c r="A33" s="14">
        <v>30</v>
      </c>
      <c r="B33" s="73">
        <v>2</v>
      </c>
      <c r="C33" s="22" t="s">
        <v>297</v>
      </c>
      <c r="D33" s="71">
        <f t="shared" si="0"/>
        <v>142053.75</v>
      </c>
      <c r="E33" s="26">
        <v>24</v>
      </c>
      <c r="F33" s="20">
        <v>284107.5</v>
      </c>
      <c r="G33" s="2" t="s">
        <v>97</v>
      </c>
      <c r="H33" s="30" t="s">
        <v>36</v>
      </c>
      <c r="I33" s="17" t="s">
        <v>35</v>
      </c>
      <c r="J33" s="17" t="s">
        <v>301</v>
      </c>
      <c r="K33" s="1" t="s">
        <v>16</v>
      </c>
      <c r="L33" s="76" t="s">
        <v>294</v>
      </c>
      <c r="M33" s="26" t="s">
        <v>17</v>
      </c>
      <c r="N33" s="35">
        <v>4</v>
      </c>
      <c r="O33" s="271"/>
      <c r="P33" s="273"/>
      <c r="Q33" s="77" t="s">
        <v>223</v>
      </c>
      <c r="R33" s="23" t="s">
        <v>4</v>
      </c>
      <c r="S33" s="1" t="s">
        <v>30</v>
      </c>
      <c r="T33" s="23" t="s">
        <v>4</v>
      </c>
      <c r="U33" s="26" t="s">
        <v>300</v>
      </c>
    </row>
    <row r="34" spans="1:21" ht="56.25" customHeight="1" x14ac:dyDescent="0.25">
      <c r="A34" s="14">
        <v>31</v>
      </c>
      <c r="B34" s="73">
        <v>3</v>
      </c>
      <c r="C34" s="22" t="s">
        <v>297</v>
      </c>
      <c r="D34" s="71">
        <f t="shared" si="0"/>
        <v>196194.14</v>
      </c>
      <c r="E34" s="26">
        <v>24</v>
      </c>
      <c r="F34" s="20">
        <v>392388.28</v>
      </c>
      <c r="G34" s="2" t="s">
        <v>97</v>
      </c>
      <c r="H34" s="30" t="s">
        <v>36</v>
      </c>
      <c r="I34" s="17" t="s">
        <v>35</v>
      </c>
      <c r="J34" s="17" t="s">
        <v>299</v>
      </c>
      <c r="K34" s="1" t="s">
        <v>16</v>
      </c>
      <c r="L34" s="76" t="s">
        <v>294</v>
      </c>
      <c r="M34" s="26" t="s">
        <v>17</v>
      </c>
      <c r="N34" s="35">
        <v>4</v>
      </c>
      <c r="O34" s="271"/>
      <c r="P34" s="273"/>
      <c r="Q34" s="77" t="s">
        <v>223</v>
      </c>
      <c r="R34" s="23" t="s">
        <v>4</v>
      </c>
      <c r="S34" s="1" t="s">
        <v>30</v>
      </c>
      <c r="T34" s="23" t="s">
        <v>4</v>
      </c>
      <c r="U34" s="26" t="s">
        <v>298</v>
      </c>
    </row>
    <row r="35" spans="1:21" ht="24" x14ac:dyDescent="0.25">
      <c r="A35" s="14">
        <v>32</v>
      </c>
      <c r="B35" s="73">
        <v>4</v>
      </c>
      <c r="C35" s="22" t="s">
        <v>297</v>
      </c>
      <c r="D35" s="71">
        <f t="shared" si="0"/>
        <v>8150.8549999999996</v>
      </c>
      <c r="E35" s="26">
        <v>24</v>
      </c>
      <c r="F35" s="20">
        <v>16301.71</v>
      </c>
      <c r="G35" s="2" t="s">
        <v>97</v>
      </c>
      <c r="H35" s="30" t="s">
        <v>112</v>
      </c>
      <c r="I35" s="17" t="s">
        <v>289</v>
      </c>
      <c r="J35" s="17" t="s">
        <v>296</v>
      </c>
      <c r="K35" s="1" t="s">
        <v>16</v>
      </c>
      <c r="L35" s="76" t="s">
        <v>294</v>
      </c>
      <c r="M35" s="26" t="s">
        <v>17</v>
      </c>
      <c r="N35" s="35">
        <v>4</v>
      </c>
      <c r="O35" s="271"/>
      <c r="P35" s="273"/>
      <c r="Q35" s="77" t="s">
        <v>223</v>
      </c>
      <c r="R35" s="23" t="s">
        <v>4</v>
      </c>
      <c r="S35" s="1" t="s">
        <v>2</v>
      </c>
      <c r="T35" s="23" t="s">
        <v>4</v>
      </c>
      <c r="U35" s="26" t="s">
        <v>295</v>
      </c>
    </row>
    <row r="36" spans="1:21" ht="36" x14ac:dyDescent="0.25">
      <c r="A36" s="14">
        <v>33</v>
      </c>
      <c r="B36" s="73">
        <v>5</v>
      </c>
      <c r="C36" s="22" t="s">
        <v>267</v>
      </c>
      <c r="D36" s="71">
        <f t="shared" si="0"/>
        <v>197110</v>
      </c>
      <c r="E36" s="26">
        <v>36</v>
      </c>
      <c r="F36" s="20">
        <v>591330</v>
      </c>
      <c r="G36" s="2" t="s">
        <v>293</v>
      </c>
      <c r="H36" s="30" t="s">
        <v>112</v>
      </c>
      <c r="I36" s="17" t="s">
        <v>289</v>
      </c>
      <c r="J36" s="17" t="s">
        <v>292</v>
      </c>
      <c r="K36" s="1" t="s">
        <v>16</v>
      </c>
      <c r="L36" s="76" t="s">
        <v>290</v>
      </c>
      <c r="M36" s="26" t="s">
        <v>17</v>
      </c>
      <c r="N36" s="35">
        <v>4</v>
      </c>
      <c r="O36" s="271"/>
      <c r="P36" s="273"/>
      <c r="Q36" s="77" t="s">
        <v>223</v>
      </c>
      <c r="R36" s="23" t="s">
        <v>4</v>
      </c>
      <c r="S36" s="1" t="s">
        <v>2</v>
      </c>
      <c r="T36" s="23" t="s">
        <v>4</v>
      </c>
      <c r="U36" s="26" t="s">
        <v>291</v>
      </c>
    </row>
    <row r="37" spans="1:21" ht="48" x14ac:dyDescent="0.25">
      <c r="A37" s="14">
        <v>34</v>
      </c>
      <c r="B37" s="73">
        <v>6</v>
      </c>
      <c r="C37" s="22" t="s">
        <v>287</v>
      </c>
      <c r="D37" s="71">
        <f t="shared" si="0"/>
        <v>411853.41000000003</v>
      </c>
      <c r="E37" s="26">
        <v>24</v>
      </c>
      <c r="F37" s="20">
        <v>823706.82</v>
      </c>
      <c r="G37" s="62" t="s">
        <v>252</v>
      </c>
      <c r="H37" s="30" t="s">
        <v>112</v>
      </c>
      <c r="I37" s="17" t="s">
        <v>289</v>
      </c>
      <c r="J37" s="17" t="s">
        <v>286</v>
      </c>
      <c r="K37" s="1" t="s">
        <v>16</v>
      </c>
      <c r="L37" s="18" t="s">
        <v>249</v>
      </c>
      <c r="M37" s="26" t="s">
        <v>17</v>
      </c>
      <c r="N37" s="35">
        <v>4</v>
      </c>
      <c r="O37" s="271"/>
      <c r="P37" s="273"/>
      <c r="Q37" s="77" t="s">
        <v>223</v>
      </c>
      <c r="R37" s="23" t="s">
        <v>4</v>
      </c>
      <c r="S37" s="1" t="s">
        <v>2</v>
      </c>
      <c r="T37" s="23" t="s">
        <v>4</v>
      </c>
      <c r="U37" s="26" t="s">
        <v>288</v>
      </c>
    </row>
    <row r="38" spans="1:21" ht="48" x14ac:dyDescent="0.25">
      <c r="A38" s="14">
        <v>35</v>
      </c>
      <c r="B38" s="73">
        <v>7</v>
      </c>
      <c r="C38" s="22" t="s">
        <v>287</v>
      </c>
      <c r="D38" s="71">
        <f t="shared" si="0"/>
        <v>1070724.75</v>
      </c>
      <c r="E38" s="26">
        <v>24</v>
      </c>
      <c r="F38" s="20">
        <v>2141449.5</v>
      </c>
      <c r="G38" s="62" t="s">
        <v>252</v>
      </c>
      <c r="H38" s="30" t="s">
        <v>210</v>
      </c>
      <c r="I38" s="17" t="s">
        <v>118</v>
      </c>
      <c r="J38" s="17" t="s">
        <v>286</v>
      </c>
      <c r="K38" s="1" t="s">
        <v>16</v>
      </c>
      <c r="L38" s="18" t="s">
        <v>249</v>
      </c>
      <c r="M38" s="26" t="s">
        <v>17</v>
      </c>
      <c r="N38" s="35">
        <v>4</v>
      </c>
      <c r="O38" s="271"/>
      <c r="P38" s="273"/>
      <c r="Q38" s="77" t="s">
        <v>223</v>
      </c>
      <c r="R38" s="23" t="s">
        <v>4</v>
      </c>
      <c r="S38" s="1" t="s">
        <v>2</v>
      </c>
      <c r="T38" s="23" t="s">
        <v>4</v>
      </c>
      <c r="U38" s="26" t="s">
        <v>285</v>
      </c>
    </row>
    <row r="39" spans="1:21" ht="24" x14ac:dyDescent="0.25">
      <c r="A39" s="14">
        <v>36</v>
      </c>
      <c r="B39" s="73">
        <v>8</v>
      </c>
      <c r="C39" s="22" t="s">
        <v>270</v>
      </c>
      <c r="D39" s="71">
        <f t="shared" ref="D39:D59" si="1">F39/E39*12</f>
        <v>122359.42499999999</v>
      </c>
      <c r="E39" s="26">
        <v>24</v>
      </c>
      <c r="F39" s="20">
        <v>244718.85</v>
      </c>
      <c r="G39" s="62" t="s">
        <v>233</v>
      </c>
      <c r="H39" s="30" t="s">
        <v>210</v>
      </c>
      <c r="I39" s="17" t="s">
        <v>118</v>
      </c>
      <c r="J39" s="17" t="s">
        <v>226</v>
      </c>
      <c r="K39" s="1" t="s">
        <v>16</v>
      </c>
      <c r="L39" s="18" t="s">
        <v>230</v>
      </c>
      <c r="M39" s="26" t="s">
        <v>17</v>
      </c>
      <c r="N39" s="35">
        <v>4</v>
      </c>
      <c r="O39" s="271"/>
      <c r="P39" s="273"/>
      <c r="Q39" s="77" t="s">
        <v>223</v>
      </c>
      <c r="R39" s="23" t="s">
        <v>4</v>
      </c>
      <c r="S39" s="1" t="s">
        <v>2</v>
      </c>
      <c r="T39" s="23" t="s">
        <v>4</v>
      </c>
      <c r="U39" s="26" t="s">
        <v>284</v>
      </c>
    </row>
    <row r="40" spans="1:21" ht="24" x14ac:dyDescent="0.25">
      <c r="A40" s="14">
        <v>37</v>
      </c>
      <c r="B40" s="73">
        <v>9</v>
      </c>
      <c r="C40" s="22" t="s">
        <v>270</v>
      </c>
      <c r="D40" s="71">
        <f t="shared" si="1"/>
        <v>616932.33499999996</v>
      </c>
      <c r="E40" s="26">
        <v>24</v>
      </c>
      <c r="F40" s="20">
        <v>1233864.67</v>
      </c>
      <c r="G40" s="62" t="s">
        <v>233</v>
      </c>
      <c r="H40" s="30" t="s">
        <v>22</v>
      </c>
      <c r="I40" s="17" t="s">
        <v>21</v>
      </c>
      <c r="J40" s="17" t="s">
        <v>226</v>
      </c>
      <c r="K40" s="1" t="s">
        <v>16</v>
      </c>
      <c r="L40" s="18" t="s">
        <v>230</v>
      </c>
      <c r="M40" s="26" t="s">
        <v>17</v>
      </c>
      <c r="N40" s="35">
        <v>4</v>
      </c>
      <c r="O40" s="271"/>
      <c r="P40" s="273"/>
      <c r="Q40" s="77" t="s">
        <v>223</v>
      </c>
      <c r="R40" s="23" t="s">
        <v>4</v>
      </c>
      <c r="S40" s="1" t="s">
        <v>15</v>
      </c>
      <c r="T40" s="23" t="s">
        <v>4</v>
      </c>
      <c r="U40" s="26" t="s">
        <v>283</v>
      </c>
    </row>
    <row r="41" spans="1:21" ht="36" x14ac:dyDescent="0.25">
      <c r="A41" s="14">
        <v>38</v>
      </c>
      <c r="B41" s="73">
        <v>10</v>
      </c>
      <c r="C41" s="22" t="s">
        <v>267</v>
      </c>
      <c r="D41" s="71">
        <f t="shared" si="1"/>
        <v>2245950</v>
      </c>
      <c r="E41" s="26">
        <v>24</v>
      </c>
      <c r="F41" s="20">
        <v>4491900</v>
      </c>
      <c r="G41" s="62" t="s">
        <v>277</v>
      </c>
      <c r="H41" s="30" t="s">
        <v>210</v>
      </c>
      <c r="I41" s="17" t="s">
        <v>118</v>
      </c>
      <c r="J41" s="17" t="s">
        <v>282</v>
      </c>
      <c r="K41" s="1" t="s">
        <v>16</v>
      </c>
      <c r="L41" s="18" t="s">
        <v>275</v>
      </c>
      <c r="M41" s="26" t="s">
        <v>17</v>
      </c>
      <c r="N41" s="35">
        <v>4</v>
      </c>
      <c r="O41" s="271"/>
      <c r="P41" s="273"/>
      <c r="Q41" s="77" t="s">
        <v>223</v>
      </c>
      <c r="R41" s="23" t="s">
        <v>4</v>
      </c>
      <c r="S41" s="1" t="s">
        <v>2</v>
      </c>
      <c r="T41" s="23" t="s">
        <v>4</v>
      </c>
      <c r="U41" s="26" t="s">
        <v>281</v>
      </c>
    </row>
    <row r="42" spans="1:21" ht="24" x14ac:dyDescent="0.25">
      <c r="A42" s="14">
        <v>39</v>
      </c>
      <c r="B42" s="73">
        <v>11</v>
      </c>
      <c r="C42" s="22" t="s">
        <v>270</v>
      </c>
      <c r="D42" s="71">
        <f t="shared" si="1"/>
        <v>146185.70000000001</v>
      </c>
      <c r="E42" s="26">
        <v>24</v>
      </c>
      <c r="F42" s="20">
        <v>292371.40000000002</v>
      </c>
      <c r="G42" s="62" t="s">
        <v>233</v>
      </c>
      <c r="H42" s="30" t="s">
        <v>112</v>
      </c>
      <c r="I42" s="17" t="s">
        <v>227</v>
      </c>
      <c r="J42" s="17" t="s">
        <v>226</v>
      </c>
      <c r="K42" s="1" t="s">
        <v>16</v>
      </c>
      <c r="L42" s="18" t="s">
        <v>230</v>
      </c>
      <c r="M42" s="26" t="s">
        <v>17</v>
      </c>
      <c r="N42" s="35">
        <v>4</v>
      </c>
      <c r="O42" s="271"/>
      <c r="P42" s="273"/>
      <c r="Q42" s="77" t="s">
        <v>223</v>
      </c>
      <c r="R42" s="23" t="s">
        <v>4</v>
      </c>
      <c r="S42" s="1" t="s">
        <v>2</v>
      </c>
      <c r="T42" s="23" t="s">
        <v>4</v>
      </c>
      <c r="U42" s="26" t="s">
        <v>280</v>
      </c>
    </row>
    <row r="43" spans="1:21" ht="48" x14ac:dyDescent="0.25">
      <c r="A43" s="14">
        <v>40</v>
      </c>
      <c r="B43" s="73">
        <v>12</v>
      </c>
      <c r="C43" s="22" t="s">
        <v>270</v>
      </c>
      <c r="D43" s="71">
        <f t="shared" si="1"/>
        <v>18990.87</v>
      </c>
      <c r="E43" s="26">
        <v>24</v>
      </c>
      <c r="F43" s="20">
        <v>37981.74</v>
      </c>
      <c r="G43" s="62" t="s">
        <v>233</v>
      </c>
      <c r="H43" s="30" t="s">
        <v>210</v>
      </c>
      <c r="I43" s="17" t="s">
        <v>118</v>
      </c>
      <c r="J43" s="17" t="s">
        <v>279</v>
      </c>
      <c r="K43" s="1" t="s">
        <v>16</v>
      </c>
      <c r="L43" s="18" t="s">
        <v>230</v>
      </c>
      <c r="M43" s="26" t="s">
        <v>17</v>
      </c>
      <c r="N43" s="35">
        <v>4</v>
      </c>
      <c r="O43" s="271"/>
      <c r="P43" s="273"/>
      <c r="Q43" s="77" t="s">
        <v>223</v>
      </c>
      <c r="R43" s="23" t="s">
        <v>4</v>
      </c>
      <c r="S43" s="1" t="s">
        <v>2</v>
      </c>
      <c r="T43" s="23" t="s">
        <v>4</v>
      </c>
      <c r="U43" s="26" t="s">
        <v>278</v>
      </c>
    </row>
    <row r="44" spans="1:21" ht="36" x14ac:dyDescent="0.25">
      <c r="A44" s="14">
        <v>41</v>
      </c>
      <c r="B44" s="73">
        <v>13</v>
      </c>
      <c r="C44" s="22" t="s">
        <v>260</v>
      </c>
      <c r="D44" s="71">
        <f t="shared" si="1"/>
        <v>78059.700000000012</v>
      </c>
      <c r="E44" s="26">
        <v>36</v>
      </c>
      <c r="F44" s="20">
        <v>234179.1</v>
      </c>
      <c r="G44" s="62" t="s">
        <v>277</v>
      </c>
      <c r="H44" s="30" t="s">
        <v>36</v>
      </c>
      <c r="I44" s="17" t="s">
        <v>35</v>
      </c>
      <c r="J44" s="17" t="s">
        <v>262</v>
      </c>
      <c r="K44" s="1" t="s">
        <v>16</v>
      </c>
      <c r="L44" s="18" t="s">
        <v>275</v>
      </c>
      <c r="M44" s="26" t="s">
        <v>17</v>
      </c>
      <c r="N44" s="35">
        <v>4</v>
      </c>
      <c r="O44" s="271"/>
      <c r="P44" s="273"/>
      <c r="Q44" s="77" t="s">
        <v>223</v>
      </c>
      <c r="R44" s="23" t="s">
        <v>4</v>
      </c>
      <c r="S44" s="1" t="s">
        <v>30</v>
      </c>
      <c r="T44" s="23" t="s">
        <v>4</v>
      </c>
      <c r="U44" s="26" t="s">
        <v>276</v>
      </c>
    </row>
    <row r="45" spans="1:21" ht="84" x14ac:dyDescent="0.25">
      <c r="A45" s="14">
        <v>42</v>
      </c>
      <c r="B45" s="73">
        <v>14</v>
      </c>
      <c r="C45" s="22" t="s">
        <v>270</v>
      </c>
      <c r="D45" s="71">
        <f t="shared" si="1"/>
        <v>104519.47500000001</v>
      </c>
      <c r="E45" s="26">
        <v>24</v>
      </c>
      <c r="F45" s="20">
        <v>209038.95</v>
      </c>
      <c r="G45" s="62" t="s">
        <v>233</v>
      </c>
      <c r="H45" s="30" t="s">
        <v>45</v>
      </c>
      <c r="I45" s="17" t="s">
        <v>11</v>
      </c>
      <c r="J45" s="17" t="s">
        <v>274</v>
      </c>
      <c r="K45" s="1" t="s">
        <v>16</v>
      </c>
      <c r="L45" s="18" t="s">
        <v>230</v>
      </c>
      <c r="M45" s="26" t="s">
        <v>17</v>
      </c>
      <c r="N45" s="35">
        <v>4</v>
      </c>
      <c r="O45" s="271"/>
      <c r="P45" s="273"/>
      <c r="Q45" s="77" t="s">
        <v>223</v>
      </c>
      <c r="R45" s="23" t="s">
        <v>4</v>
      </c>
      <c r="S45" s="1" t="s">
        <v>2</v>
      </c>
      <c r="T45" s="23" t="s">
        <v>4</v>
      </c>
      <c r="U45" s="26" t="s">
        <v>273</v>
      </c>
    </row>
    <row r="46" spans="1:21" ht="48" x14ac:dyDescent="0.25">
      <c r="A46" s="14">
        <v>43</v>
      </c>
      <c r="B46" s="73">
        <v>15</v>
      </c>
      <c r="C46" s="22" t="s">
        <v>270</v>
      </c>
      <c r="D46" s="71">
        <f t="shared" si="1"/>
        <v>34245.275000000001</v>
      </c>
      <c r="E46" s="26">
        <v>24</v>
      </c>
      <c r="F46" s="20">
        <v>68490.55</v>
      </c>
      <c r="G46" s="62" t="s">
        <v>233</v>
      </c>
      <c r="H46" s="30" t="s">
        <v>45</v>
      </c>
      <c r="I46" s="17" t="s">
        <v>11</v>
      </c>
      <c r="J46" s="17" t="s">
        <v>272</v>
      </c>
      <c r="K46" s="1" t="s">
        <v>16</v>
      </c>
      <c r="L46" s="18" t="s">
        <v>230</v>
      </c>
      <c r="M46" s="26" t="s">
        <v>17</v>
      </c>
      <c r="N46" s="35">
        <v>4</v>
      </c>
      <c r="O46" s="271"/>
      <c r="P46" s="273"/>
      <c r="Q46" s="77" t="s">
        <v>223</v>
      </c>
      <c r="R46" s="23" t="s">
        <v>4</v>
      </c>
      <c r="S46" s="1" t="s">
        <v>2</v>
      </c>
      <c r="T46" s="23" t="s">
        <v>4</v>
      </c>
      <c r="U46" s="26" t="s">
        <v>271</v>
      </c>
    </row>
    <row r="47" spans="1:21" ht="36" x14ac:dyDescent="0.25">
      <c r="A47" s="14">
        <v>44</v>
      </c>
      <c r="B47" s="73">
        <v>16</v>
      </c>
      <c r="C47" s="22" t="s">
        <v>270</v>
      </c>
      <c r="D47" s="71">
        <f t="shared" si="1"/>
        <v>184517.5</v>
      </c>
      <c r="E47" s="26">
        <v>24</v>
      </c>
      <c r="F47" s="20">
        <v>369035</v>
      </c>
      <c r="G47" s="62" t="s">
        <v>233</v>
      </c>
      <c r="H47" s="30" t="s">
        <v>22</v>
      </c>
      <c r="I47" s="17" t="s">
        <v>242</v>
      </c>
      <c r="J47" s="17" t="s">
        <v>269</v>
      </c>
      <c r="K47" s="1" t="s">
        <v>16</v>
      </c>
      <c r="L47" s="18" t="s">
        <v>230</v>
      </c>
      <c r="M47" s="26" t="s">
        <v>17</v>
      </c>
      <c r="N47" s="35">
        <v>4</v>
      </c>
      <c r="O47" s="271"/>
      <c r="P47" s="273"/>
      <c r="Q47" s="77" t="s">
        <v>223</v>
      </c>
      <c r="R47" s="23" t="s">
        <v>4</v>
      </c>
      <c r="S47" s="1" t="s">
        <v>15</v>
      </c>
      <c r="T47" s="23" t="s">
        <v>4</v>
      </c>
      <c r="U47" s="26" t="s">
        <v>268</v>
      </c>
    </row>
    <row r="48" spans="1:21" ht="36" x14ac:dyDescent="0.25">
      <c r="A48" s="14">
        <v>45</v>
      </c>
      <c r="B48" s="73">
        <v>17</v>
      </c>
      <c r="C48" s="22" t="s">
        <v>267</v>
      </c>
      <c r="D48" s="71">
        <f t="shared" si="1"/>
        <v>157900.75</v>
      </c>
      <c r="E48" s="26">
        <v>24</v>
      </c>
      <c r="F48" s="20">
        <v>315801.5</v>
      </c>
      <c r="G48" s="62" t="s">
        <v>266</v>
      </c>
      <c r="H48" s="30" t="s">
        <v>11</v>
      </c>
      <c r="I48" s="17" t="s">
        <v>256</v>
      </c>
      <c r="J48" s="17" t="s">
        <v>237</v>
      </c>
      <c r="K48" s="1" t="s">
        <v>16</v>
      </c>
      <c r="L48" s="18" t="s">
        <v>264</v>
      </c>
      <c r="M48" s="26" t="s">
        <v>17</v>
      </c>
      <c r="N48" s="35">
        <v>4</v>
      </c>
      <c r="O48" s="271"/>
      <c r="P48" s="273"/>
      <c r="Q48" s="77" t="s">
        <v>223</v>
      </c>
      <c r="R48" s="23" t="s">
        <v>4</v>
      </c>
      <c r="S48" s="1" t="s">
        <v>68</v>
      </c>
      <c r="T48" s="23" t="s">
        <v>4</v>
      </c>
      <c r="U48" s="26" t="s">
        <v>265</v>
      </c>
    </row>
    <row r="49" spans="1:21" ht="36" x14ac:dyDescent="0.25">
      <c r="A49" s="14">
        <v>46</v>
      </c>
      <c r="B49" s="73">
        <v>18</v>
      </c>
      <c r="C49" s="22" t="s">
        <v>263</v>
      </c>
      <c r="D49" s="71">
        <f t="shared" si="1"/>
        <v>336646.78333333333</v>
      </c>
      <c r="E49" s="26">
        <v>36</v>
      </c>
      <c r="F49" s="20">
        <v>1009940.35</v>
      </c>
      <c r="G49" s="62" t="s">
        <v>252</v>
      </c>
      <c r="H49" s="30" t="s">
        <v>11</v>
      </c>
      <c r="I49" s="17" t="s">
        <v>256</v>
      </c>
      <c r="J49" s="17" t="s">
        <v>262</v>
      </c>
      <c r="K49" s="1" t="s">
        <v>16</v>
      </c>
      <c r="L49" s="18" t="s">
        <v>249</v>
      </c>
      <c r="M49" s="26" t="s">
        <v>17</v>
      </c>
      <c r="N49" s="35">
        <v>4</v>
      </c>
      <c r="O49" s="271"/>
      <c r="P49" s="273"/>
      <c r="Q49" s="77" t="s">
        <v>223</v>
      </c>
      <c r="R49" s="23" t="s">
        <v>4</v>
      </c>
      <c r="S49" s="1" t="s">
        <v>68</v>
      </c>
      <c r="T49" s="23" t="s">
        <v>4</v>
      </c>
      <c r="U49" s="26" t="s">
        <v>261</v>
      </c>
    </row>
    <row r="50" spans="1:21" ht="36" x14ac:dyDescent="0.25">
      <c r="A50" s="14">
        <v>47</v>
      </c>
      <c r="B50" s="73">
        <v>19</v>
      </c>
      <c r="C50" s="22" t="s">
        <v>260</v>
      </c>
      <c r="D50" s="71">
        <f t="shared" si="1"/>
        <v>61356.333333333328</v>
      </c>
      <c r="E50" s="26">
        <v>36</v>
      </c>
      <c r="F50" s="20">
        <v>184069</v>
      </c>
      <c r="G50" s="62" t="s">
        <v>238</v>
      </c>
      <c r="H50" s="30" t="s">
        <v>21</v>
      </c>
      <c r="I50" s="17" t="s">
        <v>197</v>
      </c>
      <c r="J50" s="17" t="s">
        <v>237</v>
      </c>
      <c r="K50" s="1" t="s">
        <v>16</v>
      </c>
      <c r="L50" s="18" t="s">
        <v>258</v>
      </c>
      <c r="M50" s="26" t="s">
        <v>17</v>
      </c>
      <c r="N50" s="35">
        <v>4</v>
      </c>
      <c r="O50" s="271"/>
      <c r="P50" s="273"/>
      <c r="Q50" s="77" t="s">
        <v>223</v>
      </c>
      <c r="R50" s="23" t="s">
        <v>4</v>
      </c>
      <c r="S50" s="1">
        <v>2018</v>
      </c>
      <c r="T50" s="23" t="s">
        <v>4</v>
      </c>
      <c r="U50" s="26" t="s">
        <v>259</v>
      </c>
    </row>
    <row r="51" spans="1:21" ht="36" x14ac:dyDescent="0.25">
      <c r="A51" s="14">
        <v>48</v>
      </c>
      <c r="B51" s="73">
        <v>20</v>
      </c>
      <c r="C51" s="22" t="s">
        <v>257</v>
      </c>
      <c r="D51" s="71">
        <f t="shared" si="1"/>
        <v>19258.59</v>
      </c>
      <c r="E51" s="26">
        <v>24</v>
      </c>
      <c r="F51" s="20">
        <v>38517.18</v>
      </c>
      <c r="G51" s="62" t="s">
        <v>233</v>
      </c>
      <c r="H51" s="30" t="s">
        <v>11</v>
      </c>
      <c r="I51" s="17" t="s">
        <v>256</v>
      </c>
      <c r="J51" s="17" t="s">
        <v>255</v>
      </c>
      <c r="K51" s="1" t="s">
        <v>16</v>
      </c>
      <c r="L51" s="18" t="s">
        <v>230</v>
      </c>
      <c r="M51" s="26" t="s">
        <v>17</v>
      </c>
      <c r="N51" s="35">
        <v>4</v>
      </c>
      <c r="O51" s="271"/>
      <c r="P51" s="273"/>
      <c r="Q51" s="77" t="s">
        <v>223</v>
      </c>
      <c r="R51" s="23" t="s">
        <v>4</v>
      </c>
      <c r="S51" s="1" t="s">
        <v>68</v>
      </c>
      <c r="T51" s="23" t="s">
        <v>4</v>
      </c>
      <c r="U51" s="26" t="s">
        <v>254</v>
      </c>
    </row>
    <row r="52" spans="1:21" ht="24" x14ac:dyDescent="0.25">
      <c r="A52" s="14">
        <v>49</v>
      </c>
      <c r="B52" s="73">
        <v>21</v>
      </c>
      <c r="C52" s="22" t="s">
        <v>253</v>
      </c>
      <c r="D52" s="71">
        <f t="shared" si="1"/>
        <v>15526.060000000001</v>
      </c>
      <c r="E52" s="26">
        <v>24</v>
      </c>
      <c r="F52" s="20">
        <v>31052.12</v>
      </c>
      <c r="G52" s="62" t="s">
        <v>252</v>
      </c>
      <c r="H52" s="30" t="s">
        <v>21</v>
      </c>
      <c r="I52" s="17" t="s">
        <v>197</v>
      </c>
      <c r="J52" s="17" t="s">
        <v>251</v>
      </c>
      <c r="K52" s="1" t="s">
        <v>16</v>
      </c>
      <c r="L52" s="18" t="s">
        <v>249</v>
      </c>
      <c r="M52" s="26" t="s">
        <v>17</v>
      </c>
      <c r="N52" s="35">
        <v>4</v>
      </c>
      <c r="O52" s="271"/>
      <c r="P52" s="273"/>
      <c r="Q52" s="77" t="s">
        <v>223</v>
      </c>
      <c r="R52" s="23" t="s">
        <v>4</v>
      </c>
      <c r="S52" s="1">
        <v>2018</v>
      </c>
      <c r="T52" s="23" t="s">
        <v>4</v>
      </c>
      <c r="U52" s="26" t="s">
        <v>250</v>
      </c>
    </row>
    <row r="53" spans="1:21" ht="48" x14ac:dyDescent="0.25">
      <c r="A53" s="14">
        <v>50</v>
      </c>
      <c r="B53" s="73">
        <v>22</v>
      </c>
      <c r="C53" s="22" t="s">
        <v>234</v>
      </c>
      <c r="D53" s="71">
        <f t="shared" si="1"/>
        <v>1185173.325</v>
      </c>
      <c r="E53" s="26">
        <v>24</v>
      </c>
      <c r="F53" s="20">
        <v>2370346.65</v>
      </c>
      <c r="G53" s="62" t="s">
        <v>233</v>
      </c>
      <c r="H53" s="30" t="s">
        <v>21</v>
      </c>
      <c r="I53" s="17" t="s">
        <v>197</v>
      </c>
      <c r="J53" s="17" t="s">
        <v>248</v>
      </c>
      <c r="K53" s="1" t="s">
        <v>16</v>
      </c>
      <c r="L53" s="18" t="s">
        <v>230</v>
      </c>
      <c r="M53" s="26" t="s">
        <v>17</v>
      </c>
      <c r="N53" s="35">
        <v>4</v>
      </c>
      <c r="O53" s="271"/>
      <c r="P53" s="273"/>
      <c r="Q53" s="77" t="s">
        <v>223</v>
      </c>
      <c r="R53" s="23" t="s">
        <v>4</v>
      </c>
      <c r="S53" s="1">
        <v>2018</v>
      </c>
      <c r="T53" s="23" t="s">
        <v>4</v>
      </c>
      <c r="U53" s="26" t="s">
        <v>247</v>
      </c>
    </row>
    <row r="54" spans="1:21" ht="24" x14ac:dyDescent="0.25">
      <c r="A54" s="14">
        <v>51</v>
      </c>
      <c r="B54" s="73">
        <v>23</v>
      </c>
      <c r="C54" s="22" t="s">
        <v>234</v>
      </c>
      <c r="D54" s="71">
        <f t="shared" si="1"/>
        <v>106235.85</v>
      </c>
      <c r="E54" s="26">
        <v>12</v>
      </c>
      <c r="F54" s="20">
        <v>106235.85</v>
      </c>
      <c r="G54" s="62" t="s">
        <v>233</v>
      </c>
      <c r="H54" s="30" t="s">
        <v>210</v>
      </c>
      <c r="I54" s="17" t="s">
        <v>11</v>
      </c>
      <c r="J54" s="17" t="s">
        <v>246</v>
      </c>
      <c r="K54" s="1" t="s">
        <v>16</v>
      </c>
      <c r="L54" s="18" t="s">
        <v>230</v>
      </c>
      <c r="M54" s="26" t="s">
        <v>17</v>
      </c>
      <c r="N54" s="35">
        <v>4</v>
      </c>
      <c r="O54" s="271"/>
      <c r="P54" s="273"/>
      <c r="Q54" s="77" t="s">
        <v>223</v>
      </c>
      <c r="R54" s="23" t="s">
        <v>4</v>
      </c>
      <c r="S54" s="1" t="s">
        <v>2</v>
      </c>
      <c r="T54" s="23" t="s">
        <v>4</v>
      </c>
      <c r="U54" s="26" t="s">
        <v>245</v>
      </c>
    </row>
    <row r="55" spans="1:21" ht="36" x14ac:dyDescent="0.25">
      <c r="A55" s="14">
        <v>52</v>
      </c>
      <c r="B55" s="73">
        <v>24</v>
      </c>
      <c r="C55" s="22" t="s">
        <v>234</v>
      </c>
      <c r="D55" s="71">
        <f t="shared" si="1"/>
        <v>175518.75</v>
      </c>
      <c r="E55" s="26">
        <v>12</v>
      </c>
      <c r="F55" s="20">
        <v>175518.75</v>
      </c>
      <c r="G55" s="62" t="s">
        <v>233</v>
      </c>
      <c r="H55" s="30" t="s">
        <v>35</v>
      </c>
      <c r="I55" s="17" t="s">
        <v>242</v>
      </c>
      <c r="J55" s="17" t="s">
        <v>244</v>
      </c>
      <c r="K55" s="1" t="s">
        <v>16</v>
      </c>
      <c r="L55" s="18" t="s">
        <v>230</v>
      </c>
      <c r="M55" s="26" t="s">
        <v>17</v>
      </c>
      <c r="N55" s="35">
        <v>4</v>
      </c>
      <c r="O55" s="271"/>
      <c r="P55" s="273"/>
      <c r="Q55" s="77" t="s">
        <v>223</v>
      </c>
      <c r="R55" s="23" t="s">
        <v>4</v>
      </c>
      <c r="S55" s="1" t="s">
        <v>15</v>
      </c>
      <c r="T55" s="23" t="s">
        <v>4</v>
      </c>
      <c r="U55" s="26" t="s">
        <v>243</v>
      </c>
    </row>
    <row r="56" spans="1:21" ht="72" x14ac:dyDescent="0.25">
      <c r="A56" s="14">
        <v>53</v>
      </c>
      <c r="B56" s="73">
        <v>25</v>
      </c>
      <c r="C56" s="22" t="s">
        <v>234</v>
      </c>
      <c r="D56" s="71">
        <f t="shared" si="1"/>
        <v>272872</v>
      </c>
      <c r="E56" s="26">
        <v>12</v>
      </c>
      <c r="F56" s="20">
        <v>272872</v>
      </c>
      <c r="G56" s="62" t="s">
        <v>233</v>
      </c>
      <c r="H56" s="30" t="s">
        <v>35</v>
      </c>
      <c r="I56" s="17" t="s">
        <v>242</v>
      </c>
      <c r="J56" s="17" t="s">
        <v>241</v>
      </c>
      <c r="K56" s="1" t="s">
        <v>16</v>
      </c>
      <c r="L56" s="18" t="s">
        <v>230</v>
      </c>
      <c r="M56" s="26" t="s">
        <v>17</v>
      </c>
      <c r="N56" s="35">
        <v>4</v>
      </c>
      <c r="O56" s="271"/>
      <c r="P56" s="273"/>
      <c r="Q56" s="77" t="s">
        <v>223</v>
      </c>
      <c r="R56" s="23" t="s">
        <v>4</v>
      </c>
      <c r="S56" s="1" t="s">
        <v>15</v>
      </c>
      <c r="T56" s="23" t="s">
        <v>4</v>
      </c>
      <c r="U56" s="26" t="s">
        <v>240</v>
      </c>
    </row>
    <row r="57" spans="1:21" ht="36" x14ac:dyDescent="0.25">
      <c r="A57" s="14">
        <v>54</v>
      </c>
      <c r="B57" s="73">
        <v>26</v>
      </c>
      <c r="C57" s="22" t="s">
        <v>239</v>
      </c>
      <c r="D57" s="71">
        <f t="shared" si="1"/>
        <v>799850.3</v>
      </c>
      <c r="E57" s="26">
        <v>36</v>
      </c>
      <c r="F57" s="20">
        <v>2399550.9</v>
      </c>
      <c r="G57" s="62" t="s">
        <v>238</v>
      </c>
      <c r="H57" s="30" t="s">
        <v>210</v>
      </c>
      <c r="I57" s="17" t="s">
        <v>118</v>
      </c>
      <c r="J57" s="17" t="s">
        <v>237</v>
      </c>
      <c r="K57" s="1" t="s">
        <v>16</v>
      </c>
      <c r="L57" s="18" t="s">
        <v>235</v>
      </c>
      <c r="M57" s="26" t="s">
        <v>17</v>
      </c>
      <c r="N57" s="35">
        <v>4</v>
      </c>
      <c r="O57" s="271"/>
      <c r="P57" s="273"/>
      <c r="Q57" s="77" t="s">
        <v>223</v>
      </c>
      <c r="R57" s="23" t="s">
        <v>4</v>
      </c>
      <c r="S57" s="1" t="s">
        <v>2</v>
      </c>
      <c r="T57" s="23" t="s">
        <v>4</v>
      </c>
      <c r="U57" s="26" t="s">
        <v>236</v>
      </c>
    </row>
    <row r="58" spans="1:21" ht="73.5" customHeight="1" x14ac:dyDescent="0.25">
      <c r="A58" s="14">
        <v>55</v>
      </c>
      <c r="B58" s="73">
        <v>27</v>
      </c>
      <c r="C58" s="22" t="s">
        <v>234</v>
      </c>
      <c r="D58" s="71">
        <f t="shared" si="1"/>
        <v>195002.2</v>
      </c>
      <c r="E58" s="26">
        <v>24</v>
      </c>
      <c r="F58" s="20">
        <v>390004.4</v>
      </c>
      <c r="G58" s="62" t="s">
        <v>233</v>
      </c>
      <c r="H58" s="30" t="s">
        <v>56</v>
      </c>
      <c r="I58" s="17" t="s">
        <v>55</v>
      </c>
      <c r="J58" s="17" t="s">
        <v>232</v>
      </c>
      <c r="K58" s="1" t="s">
        <v>16</v>
      </c>
      <c r="L58" s="18" t="s">
        <v>230</v>
      </c>
      <c r="M58" s="26" t="s">
        <v>17</v>
      </c>
      <c r="N58" s="35">
        <v>4</v>
      </c>
      <c r="O58" s="276"/>
      <c r="P58" s="277"/>
      <c r="Q58" s="77" t="s">
        <v>223</v>
      </c>
      <c r="R58" s="46" t="s">
        <v>4</v>
      </c>
      <c r="S58" s="1" t="s">
        <v>30</v>
      </c>
      <c r="T58" s="23" t="s">
        <v>4</v>
      </c>
      <c r="U58" s="26" t="s">
        <v>231</v>
      </c>
    </row>
    <row r="59" spans="1:21" ht="24" x14ac:dyDescent="0.25">
      <c r="A59" s="14">
        <v>56</v>
      </c>
      <c r="B59" s="73">
        <v>1</v>
      </c>
      <c r="C59" s="22" t="s">
        <v>229</v>
      </c>
      <c r="D59" s="71">
        <f t="shared" si="1"/>
        <v>107703.38</v>
      </c>
      <c r="E59" s="26">
        <v>24</v>
      </c>
      <c r="F59" s="20">
        <v>215406.76</v>
      </c>
      <c r="G59" s="2" t="s">
        <v>228</v>
      </c>
      <c r="H59" s="17" t="s">
        <v>36</v>
      </c>
      <c r="I59" s="17" t="s">
        <v>227</v>
      </c>
      <c r="J59" s="26" t="s">
        <v>226</v>
      </c>
      <c r="K59" s="1" t="s">
        <v>3</v>
      </c>
      <c r="L59" s="76" t="s">
        <v>224</v>
      </c>
      <c r="M59" s="26" t="s">
        <v>17</v>
      </c>
      <c r="N59" s="35">
        <v>7</v>
      </c>
      <c r="O59" s="24">
        <v>215406.76</v>
      </c>
      <c r="P59" s="29">
        <f>O59/4.1749</f>
        <v>51595.669357349878</v>
      </c>
      <c r="Q59" s="23" t="s">
        <v>223</v>
      </c>
      <c r="R59" s="23" t="s">
        <v>4</v>
      </c>
      <c r="S59" s="1" t="s">
        <v>30</v>
      </c>
      <c r="T59" s="23" t="s">
        <v>4</v>
      </c>
      <c r="U59" s="26" t="s">
        <v>225</v>
      </c>
    </row>
    <row r="60" spans="1:21" ht="48" x14ac:dyDescent="0.25">
      <c r="A60" s="14">
        <v>57</v>
      </c>
      <c r="B60" s="75">
        <v>1</v>
      </c>
      <c r="C60" s="22" t="s">
        <v>222</v>
      </c>
      <c r="D60" s="71">
        <v>183041.3</v>
      </c>
      <c r="E60" s="26" t="s">
        <v>221</v>
      </c>
      <c r="F60" s="20">
        <v>619123.76</v>
      </c>
      <c r="G60" s="62" t="s">
        <v>216</v>
      </c>
      <c r="H60" s="30" t="s">
        <v>36</v>
      </c>
      <c r="I60" s="17" t="s">
        <v>220</v>
      </c>
      <c r="J60" s="17" t="s">
        <v>213</v>
      </c>
      <c r="K60" s="1" t="s">
        <v>16</v>
      </c>
      <c r="L60" s="18" t="s">
        <v>214</v>
      </c>
      <c r="M60" s="26" t="s">
        <v>25</v>
      </c>
      <c r="N60" s="35">
        <v>31</v>
      </c>
      <c r="O60" s="278">
        <f>F60+F61+F62+F63+F64+F65+F66</f>
        <v>4015876.76</v>
      </c>
      <c r="P60" s="273">
        <f>O60/4.1749</f>
        <v>961909.68885482277</v>
      </c>
      <c r="Q60" s="23" t="s">
        <v>213</v>
      </c>
      <c r="R60" s="23" t="s">
        <v>4</v>
      </c>
      <c r="S60" s="1" t="s">
        <v>30</v>
      </c>
      <c r="T60" s="23" t="s">
        <v>4</v>
      </c>
      <c r="U60" s="26" t="s">
        <v>219</v>
      </c>
    </row>
    <row r="61" spans="1:21" ht="48" x14ac:dyDescent="0.25">
      <c r="A61" s="14">
        <v>58</v>
      </c>
      <c r="B61" s="74" t="s">
        <v>53</v>
      </c>
      <c r="C61" s="22" t="s">
        <v>217</v>
      </c>
      <c r="D61" s="71">
        <v>152574.29999999999</v>
      </c>
      <c r="E61" s="26">
        <v>36</v>
      </c>
      <c r="F61" s="20">
        <v>457723</v>
      </c>
      <c r="G61" s="62" t="s">
        <v>216</v>
      </c>
      <c r="H61" s="30" t="s">
        <v>56</v>
      </c>
      <c r="I61" s="17" t="s">
        <v>35</v>
      </c>
      <c r="J61" s="17" t="s">
        <v>213</v>
      </c>
      <c r="K61" s="1" t="s">
        <v>16</v>
      </c>
      <c r="L61" s="18" t="s">
        <v>214</v>
      </c>
      <c r="M61" s="26" t="s">
        <v>17</v>
      </c>
      <c r="N61" s="35">
        <v>31</v>
      </c>
      <c r="O61" s="278"/>
      <c r="P61" s="273"/>
      <c r="Q61" s="23" t="s">
        <v>213</v>
      </c>
      <c r="R61" s="23" t="s">
        <v>4</v>
      </c>
      <c r="S61" s="1" t="s">
        <v>30</v>
      </c>
      <c r="T61" s="23" t="s">
        <v>4</v>
      </c>
      <c r="U61" s="26" t="s">
        <v>218</v>
      </c>
    </row>
    <row r="62" spans="1:21" ht="48" x14ac:dyDescent="0.25">
      <c r="A62" s="14">
        <v>59</v>
      </c>
      <c r="B62" s="74" t="s">
        <v>48</v>
      </c>
      <c r="C62" s="22" t="s">
        <v>217</v>
      </c>
      <c r="D62" s="71">
        <v>136898.70000000001</v>
      </c>
      <c r="E62" s="26">
        <v>36</v>
      </c>
      <c r="F62" s="20">
        <v>410696</v>
      </c>
      <c r="G62" s="62" t="s">
        <v>216</v>
      </c>
      <c r="H62" s="30" t="s">
        <v>22</v>
      </c>
      <c r="I62" s="17" t="s">
        <v>118</v>
      </c>
      <c r="J62" s="17" t="s">
        <v>213</v>
      </c>
      <c r="K62" s="1" t="s">
        <v>16</v>
      </c>
      <c r="L62" s="18" t="s">
        <v>214</v>
      </c>
      <c r="M62" s="26" t="s">
        <v>17</v>
      </c>
      <c r="N62" s="35">
        <v>31</v>
      </c>
      <c r="O62" s="278"/>
      <c r="P62" s="273"/>
      <c r="Q62" s="23" t="s">
        <v>213</v>
      </c>
      <c r="R62" s="23" t="s">
        <v>4</v>
      </c>
      <c r="S62" s="1" t="s">
        <v>15</v>
      </c>
      <c r="T62" s="23" t="s">
        <v>4</v>
      </c>
      <c r="U62" s="26" t="s">
        <v>215</v>
      </c>
    </row>
    <row r="63" spans="1:21" ht="48" x14ac:dyDescent="0.25">
      <c r="A63" s="14">
        <v>60</v>
      </c>
      <c r="B63" s="73">
        <v>1</v>
      </c>
      <c r="C63" s="22" t="s">
        <v>212</v>
      </c>
      <c r="D63" s="71">
        <v>606537</v>
      </c>
      <c r="E63" s="26">
        <v>36</v>
      </c>
      <c r="F63" s="20">
        <v>1819610</v>
      </c>
      <c r="G63" s="62" t="s">
        <v>211</v>
      </c>
      <c r="H63" s="30" t="s">
        <v>210</v>
      </c>
      <c r="I63" s="17" t="s">
        <v>118</v>
      </c>
      <c r="J63" s="17" t="s">
        <v>209</v>
      </c>
      <c r="K63" s="1" t="s">
        <v>16</v>
      </c>
      <c r="L63" s="18" t="s">
        <v>207</v>
      </c>
      <c r="M63" s="26" t="s">
        <v>17</v>
      </c>
      <c r="N63" s="35">
        <v>31</v>
      </c>
      <c r="O63" s="278"/>
      <c r="P63" s="273"/>
      <c r="Q63" s="23" t="s">
        <v>190</v>
      </c>
      <c r="R63" s="23" t="s">
        <v>4</v>
      </c>
      <c r="S63" s="1" t="s">
        <v>2</v>
      </c>
      <c r="T63" s="23" t="s">
        <v>4</v>
      </c>
      <c r="U63" s="26" t="s">
        <v>208</v>
      </c>
    </row>
    <row r="64" spans="1:21" ht="48" x14ac:dyDescent="0.25">
      <c r="A64" s="14">
        <v>61</v>
      </c>
      <c r="B64" s="73">
        <v>2</v>
      </c>
      <c r="C64" s="22" t="s">
        <v>206</v>
      </c>
      <c r="D64" s="71">
        <v>96500</v>
      </c>
      <c r="E64" s="26">
        <v>24</v>
      </c>
      <c r="F64" s="20">
        <v>193000</v>
      </c>
      <c r="G64" s="26" t="s">
        <v>205</v>
      </c>
      <c r="H64" s="30" t="s">
        <v>112</v>
      </c>
      <c r="I64" s="17" t="s">
        <v>11</v>
      </c>
      <c r="J64" s="17" t="s">
        <v>202</v>
      </c>
      <c r="K64" s="1" t="s">
        <v>16</v>
      </c>
      <c r="L64" s="18" t="s">
        <v>194</v>
      </c>
      <c r="M64" s="26" t="s">
        <v>17</v>
      </c>
      <c r="N64" s="35">
        <v>31</v>
      </c>
      <c r="O64" s="278"/>
      <c r="P64" s="273"/>
      <c r="Q64" s="23" t="s">
        <v>190</v>
      </c>
      <c r="R64" s="23" t="s">
        <v>4</v>
      </c>
      <c r="S64" s="1" t="s">
        <v>2</v>
      </c>
      <c r="T64" s="23" t="s">
        <v>4</v>
      </c>
      <c r="U64" s="26" t="s">
        <v>204</v>
      </c>
    </row>
    <row r="65" spans="1:21" ht="48" x14ac:dyDescent="0.25">
      <c r="A65" s="14">
        <v>62</v>
      </c>
      <c r="B65" s="73">
        <v>3</v>
      </c>
      <c r="C65" s="22" t="s">
        <v>203</v>
      </c>
      <c r="D65" s="71">
        <v>142481</v>
      </c>
      <c r="E65" s="26">
        <v>36</v>
      </c>
      <c r="F65" s="20">
        <v>427444</v>
      </c>
      <c r="G65" s="62" t="s">
        <v>198</v>
      </c>
      <c r="H65" s="30" t="s">
        <v>22</v>
      </c>
      <c r="I65" s="17" t="s">
        <v>21</v>
      </c>
      <c r="J65" s="17" t="s">
        <v>202</v>
      </c>
      <c r="K65" s="1" t="s">
        <v>16</v>
      </c>
      <c r="L65" s="18" t="s">
        <v>200</v>
      </c>
      <c r="M65" s="26" t="s">
        <v>17</v>
      </c>
      <c r="N65" s="35">
        <v>31</v>
      </c>
      <c r="O65" s="278"/>
      <c r="P65" s="273"/>
      <c r="Q65" s="23" t="s">
        <v>190</v>
      </c>
      <c r="R65" s="23" t="s">
        <v>4</v>
      </c>
      <c r="S65" s="1" t="s">
        <v>15</v>
      </c>
      <c r="T65" s="23" t="s">
        <v>4</v>
      </c>
      <c r="U65" s="26" t="s">
        <v>201</v>
      </c>
    </row>
    <row r="66" spans="1:21" ht="48" x14ac:dyDescent="0.25">
      <c r="A66" s="14">
        <v>63</v>
      </c>
      <c r="B66" s="73">
        <v>4</v>
      </c>
      <c r="C66" s="22" t="s">
        <v>199</v>
      </c>
      <c r="D66" s="71">
        <v>44140</v>
      </c>
      <c r="E66" s="26">
        <v>24</v>
      </c>
      <c r="F66" s="20">
        <v>88280</v>
      </c>
      <c r="G66" s="62" t="s">
        <v>198</v>
      </c>
      <c r="H66" s="30" t="s">
        <v>36</v>
      </c>
      <c r="I66" s="17" t="s">
        <v>197</v>
      </c>
      <c r="J66" s="17" t="s">
        <v>196</v>
      </c>
      <c r="K66" s="1" t="s">
        <v>16</v>
      </c>
      <c r="L66" s="18" t="s">
        <v>194</v>
      </c>
      <c r="M66" s="26" t="s">
        <v>17</v>
      </c>
      <c r="N66" s="35">
        <v>31</v>
      </c>
      <c r="O66" s="278"/>
      <c r="P66" s="273"/>
      <c r="Q66" s="23" t="s">
        <v>190</v>
      </c>
      <c r="R66" s="23" t="s">
        <v>4</v>
      </c>
      <c r="S66" s="1" t="s">
        <v>30</v>
      </c>
      <c r="T66" s="23" t="s">
        <v>4</v>
      </c>
      <c r="U66" s="26" t="s">
        <v>195</v>
      </c>
    </row>
    <row r="67" spans="1:21" ht="36" x14ac:dyDescent="0.25">
      <c r="A67" s="14">
        <v>64</v>
      </c>
      <c r="B67" s="72">
        <v>5</v>
      </c>
      <c r="C67" s="22" t="s">
        <v>193</v>
      </c>
      <c r="D67" s="71">
        <v>178000</v>
      </c>
      <c r="E67" s="26" t="s">
        <v>66</v>
      </c>
      <c r="F67" s="20">
        <v>178000</v>
      </c>
      <c r="G67" s="62" t="s">
        <v>97</v>
      </c>
      <c r="H67" s="70" t="s">
        <v>111</v>
      </c>
      <c r="I67" s="17" t="s">
        <v>118</v>
      </c>
      <c r="J67" s="17" t="s">
        <v>192</v>
      </c>
      <c r="K67" s="1" t="s">
        <v>31</v>
      </c>
      <c r="L67" s="18" t="s">
        <v>6</v>
      </c>
      <c r="M67" s="26" t="s">
        <v>17</v>
      </c>
      <c r="N67" s="35">
        <v>281</v>
      </c>
      <c r="O67" s="24">
        <f>F67+F80+F81+F86+F87+F88+F89+F90+F91+F92+F93+F94+F95+F96+F97+F98+F99+F100+F101+F102+F103+F104+F105+F106+F107+F108+F109</f>
        <v>49814202.68</v>
      </c>
      <c r="P67" s="29">
        <f>O67/4.1479</f>
        <v>12009499.428626534</v>
      </c>
      <c r="Q67" s="23" t="s">
        <v>190</v>
      </c>
      <c r="R67" s="23" t="s">
        <v>4</v>
      </c>
      <c r="S67" s="1" t="s">
        <v>2</v>
      </c>
      <c r="T67" s="23" t="s">
        <v>4</v>
      </c>
      <c r="U67" s="26" t="s">
        <v>191</v>
      </c>
    </row>
    <row r="68" spans="1:21" ht="84.75" thickBot="1" x14ac:dyDescent="0.3">
      <c r="A68" s="14">
        <v>65</v>
      </c>
      <c r="B68" s="69" t="s">
        <v>189</v>
      </c>
      <c r="C68" s="22" t="s">
        <v>188</v>
      </c>
      <c r="D68" s="37">
        <f>500000+200000+1000000+500000</f>
        <v>2200000</v>
      </c>
      <c r="E68" s="7">
        <v>12</v>
      </c>
      <c r="F68" s="11">
        <v>2200000</v>
      </c>
      <c r="G68" s="62" t="s">
        <v>187</v>
      </c>
      <c r="H68" s="7" t="s">
        <v>112</v>
      </c>
      <c r="I68" s="7" t="s">
        <v>55</v>
      </c>
      <c r="J68" s="17" t="s">
        <v>180</v>
      </c>
      <c r="K68" s="1" t="s">
        <v>16</v>
      </c>
      <c r="L68" s="18" t="s">
        <v>186</v>
      </c>
      <c r="M68" s="7" t="s">
        <v>185</v>
      </c>
      <c r="N68" s="68">
        <v>160</v>
      </c>
      <c r="O68" s="67">
        <f>F68</f>
        <v>2200000</v>
      </c>
      <c r="P68" s="29">
        <f>O68/4.1749</f>
        <v>526958.72955040843</v>
      </c>
      <c r="Q68" s="23" t="s">
        <v>177</v>
      </c>
      <c r="R68" s="23" t="s">
        <v>4</v>
      </c>
      <c r="S68" s="1" t="s">
        <v>2</v>
      </c>
      <c r="T68" s="23" t="s">
        <v>4</v>
      </c>
      <c r="U68" s="7" t="s">
        <v>9</v>
      </c>
    </row>
    <row r="69" spans="1:21" ht="36.75" thickBot="1" x14ac:dyDescent="0.3">
      <c r="A69" s="14">
        <v>66</v>
      </c>
      <c r="B69" s="66" t="s">
        <v>102</v>
      </c>
      <c r="C69" s="22" t="s">
        <v>184</v>
      </c>
      <c r="D69" s="37">
        <v>300000</v>
      </c>
      <c r="E69" s="7">
        <v>12</v>
      </c>
      <c r="F69" s="11">
        <v>300000</v>
      </c>
      <c r="G69" s="62" t="s">
        <v>183</v>
      </c>
      <c r="H69" s="7" t="s">
        <v>45</v>
      </c>
      <c r="I69" s="7" t="s">
        <v>11</v>
      </c>
      <c r="J69" s="17" t="s">
        <v>180</v>
      </c>
      <c r="K69" s="1" t="s">
        <v>3</v>
      </c>
      <c r="L69" s="18" t="s">
        <v>179</v>
      </c>
      <c r="M69" s="7" t="s">
        <v>178</v>
      </c>
      <c r="N69" s="5">
        <v>161</v>
      </c>
      <c r="O69" s="275">
        <f>F69+F70</f>
        <v>700000</v>
      </c>
      <c r="P69" s="273">
        <f>O69/4.1749</f>
        <v>167668.68667512995</v>
      </c>
      <c r="Q69" s="23" t="s">
        <v>177</v>
      </c>
      <c r="R69" s="23" t="s">
        <v>4</v>
      </c>
      <c r="S69" s="1" t="s">
        <v>2</v>
      </c>
      <c r="T69" s="23" t="s">
        <v>4</v>
      </c>
      <c r="U69" s="7" t="s">
        <v>9</v>
      </c>
    </row>
    <row r="70" spans="1:21" ht="36.75" thickBot="1" x14ac:dyDescent="0.3">
      <c r="A70" s="14">
        <v>67</v>
      </c>
      <c r="B70" s="66" t="s">
        <v>53</v>
      </c>
      <c r="C70" s="22" t="s">
        <v>182</v>
      </c>
      <c r="D70" s="37">
        <v>400000</v>
      </c>
      <c r="E70" s="7">
        <v>12</v>
      </c>
      <c r="F70" s="11">
        <v>400000</v>
      </c>
      <c r="G70" s="62" t="s">
        <v>181</v>
      </c>
      <c r="H70" s="7" t="s">
        <v>56</v>
      </c>
      <c r="I70" s="7" t="s">
        <v>55</v>
      </c>
      <c r="J70" s="17" t="s">
        <v>180</v>
      </c>
      <c r="K70" s="1" t="s">
        <v>3</v>
      </c>
      <c r="L70" s="18" t="s">
        <v>179</v>
      </c>
      <c r="M70" s="7" t="s">
        <v>178</v>
      </c>
      <c r="N70" s="5">
        <v>161</v>
      </c>
      <c r="O70" s="275"/>
      <c r="P70" s="273"/>
      <c r="Q70" s="23" t="s">
        <v>177</v>
      </c>
      <c r="R70" s="23" t="s">
        <v>4</v>
      </c>
      <c r="S70" s="1" t="s">
        <v>30</v>
      </c>
      <c r="T70" s="23" t="s">
        <v>4</v>
      </c>
      <c r="U70" s="7" t="s">
        <v>9</v>
      </c>
    </row>
    <row r="71" spans="1:21" ht="48" x14ac:dyDescent="0.25">
      <c r="A71" s="14">
        <v>68</v>
      </c>
      <c r="B71" s="65" t="s">
        <v>102</v>
      </c>
      <c r="C71" s="25" t="s">
        <v>176</v>
      </c>
      <c r="D71" s="37">
        <v>315000</v>
      </c>
      <c r="E71" s="7">
        <v>32</v>
      </c>
      <c r="F71" s="11">
        <v>387450</v>
      </c>
      <c r="G71" s="56" t="s">
        <v>175</v>
      </c>
      <c r="H71" s="31" t="s">
        <v>36</v>
      </c>
      <c r="I71" s="64" t="s">
        <v>174</v>
      </c>
      <c r="J71" s="17" t="s">
        <v>173</v>
      </c>
      <c r="K71" s="1" t="s">
        <v>3</v>
      </c>
      <c r="L71" s="18" t="s">
        <v>172</v>
      </c>
      <c r="M71" s="7" t="s">
        <v>17</v>
      </c>
      <c r="N71" s="35">
        <v>252</v>
      </c>
      <c r="O71" s="24">
        <f t="shared" ref="O71:O78" si="2">F71</f>
        <v>387450</v>
      </c>
      <c r="P71" s="29">
        <f>O71/4.1749</f>
        <v>92804.618074684418</v>
      </c>
      <c r="Q71" s="23" t="s">
        <v>103</v>
      </c>
      <c r="R71" s="23" t="s">
        <v>4</v>
      </c>
      <c r="S71" s="1" t="s">
        <v>30</v>
      </c>
      <c r="T71" s="23" t="s">
        <v>4</v>
      </c>
      <c r="U71" s="7" t="s">
        <v>9</v>
      </c>
    </row>
    <row r="72" spans="1:21" ht="60.75" thickBot="1" x14ac:dyDescent="0.3">
      <c r="A72" s="14">
        <v>69</v>
      </c>
      <c r="B72" s="63" t="s">
        <v>53</v>
      </c>
      <c r="C72" s="25" t="s">
        <v>171</v>
      </c>
      <c r="D72" s="37">
        <v>125000</v>
      </c>
      <c r="E72" s="7">
        <v>24</v>
      </c>
      <c r="F72" s="11">
        <v>250000</v>
      </c>
      <c r="G72" s="56" t="s">
        <v>170</v>
      </c>
      <c r="H72" s="31" t="s">
        <v>22</v>
      </c>
      <c r="I72" s="30" t="s">
        <v>21</v>
      </c>
      <c r="J72" s="17" t="s">
        <v>169</v>
      </c>
      <c r="K72" s="1" t="s">
        <v>3</v>
      </c>
      <c r="L72" s="18" t="s">
        <v>167</v>
      </c>
      <c r="M72" s="7" t="s">
        <v>17</v>
      </c>
      <c r="N72" s="35">
        <v>259</v>
      </c>
      <c r="O72" s="24">
        <f t="shared" si="2"/>
        <v>250000</v>
      </c>
      <c r="P72" s="29">
        <f>O72/4.1749</f>
        <v>59881.673812546411</v>
      </c>
      <c r="Q72" s="23" t="s">
        <v>103</v>
      </c>
      <c r="R72" s="23" t="s">
        <v>4</v>
      </c>
      <c r="S72" s="1" t="s">
        <v>15</v>
      </c>
      <c r="T72" s="23" t="s">
        <v>4</v>
      </c>
      <c r="U72" s="7" t="s">
        <v>168</v>
      </c>
    </row>
    <row r="73" spans="1:21" ht="24.75" thickBot="1" x14ac:dyDescent="0.3">
      <c r="A73" s="14">
        <v>70</v>
      </c>
      <c r="B73" s="63" t="s">
        <v>48</v>
      </c>
      <c r="C73" s="25" t="s">
        <v>166</v>
      </c>
      <c r="D73" s="37">
        <v>325244</v>
      </c>
      <c r="E73" s="7">
        <v>24</v>
      </c>
      <c r="F73" s="11">
        <v>325244</v>
      </c>
      <c r="G73" s="62" t="s">
        <v>165</v>
      </c>
      <c r="H73" s="7" t="s">
        <v>164</v>
      </c>
      <c r="I73" s="30" t="s">
        <v>35</v>
      </c>
      <c r="J73" s="7" t="s">
        <v>163</v>
      </c>
      <c r="K73" s="1" t="s">
        <v>3</v>
      </c>
      <c r="L73" s="18" t="s">
        <v>161</v>
      </c>
      <c r="M73" s="7" t="s">
        <v>17</v>
      </c>
      <c r="N73" s="35">
        <v>268</v>
      </c>
      <c r="O73" s="24">
        <f t="shared" si="2"/>
        <v>325244</v>
      </c>
      <c r="P73" s="29">
        <f t="shared" ref="P73:P78" si="3">O73/4.1479</f>
        <v>78411.726415776662</v>
      </c>
      <c r="Q73" s="23" t="s">
        <v>103</v>
      </c>
      <c r="R73" s="23" t="s">
        <v>4</v>
      </c>
      <c r="S73" s="1" t="s">
        <v>30</v>
      </c>
      <c r="T73" s="23" t="s">
        <v>4</v>
      </c>
      <c r="U73" s="7" t="s">
        <v>162</v>
      </c>
    </row>
    <row r="74" spans="1:21" ht="36.75" thickBot="1" x14ac:dyDescent="0.3">
      <c r="A74" s="14">
        <v>71</v>
      </c>
      <c r="B74" s="59" t="s">
        <v>43</v>
      </c>
      <c r="C74" s="25" t="s">
        <v>160</v>
      </c>
      <c r="D74" s="37">
        <v>240000</v>
      </c>
      <c r="E74" s="7">
        <v>14</v>
      </c>
      <c r="F74" s="58">
        <v>280000</v>
      </c>
      <c r="G74" s="56" t="s">
        <v>159</v>
      </c>
      <c r="H74" s="31" t="s">
        <v>56</v>
      </c>
      <c r="I74" s="31" t="s">
        <v>45</v>
      </c>
      <c r="J74" s="7" t="s">
        <v>149</v>
      </c>
      <c r="K74" s="1" t="s">
        <v>3</v>
      </c>
      <c r="L74" s="18" t="s">
        <v>153</v>
      </c>
      <c r="M74" s="7" t="s">
        <v>17</v>
      </c>
      <c r="N74" s="35">
        <v>283</v>
      </c>
      <c r="O74" s="24">
        <f t="shared" si="2"/>
        <v>280000</v>
      </c>
      <c r="P74" s="29">
        <f t="shared" si="3"/>
        <v>67504.038187998754</v>
      </c>
      <c r="Q74" s="23" t="s">
        <v>103</v>
      </c>
      <c r="R74" s="23" t="s">
        <v>4</v>
      </c>
      <c r="S74" s="1" t="s">
        <v>30</v>
      </c>
      <c r="T74" s="23" t="s">
        <v>4</v>
      </c>
      <c r="U74" s="7" t="s">
        <v>9</v>
      </c>
    </row>
    <row r="75" spans="1:21" ht="36.75" thickBot="1" x14ac:dyDescent="0.3">
      <c r="A75" s="14">
        <v>72</v>
      </c>
      <c r="B75" s="59" t="s">
        <v>39</v>
      </c>
      <c r="C75" s="25" t="s">
        <v>158</v>
      </c>
      <c r="D75" s="37">
        <v>99600</v>
      </c>
      <c r="E75" s="7">
        <v>14</v>
      </c>
      <c r="F75" s="58">
        <v>116200</v>
      </c>
      <c r="G75" s="56" t="s">
        <v>157</v>
      </c>
      <c r="H75" s="31" t="s">
        <v>56</v>
      </c>
      <c r="I75" s="31" t="s">
        <v>56</v>
      </c>
      <c r="J75" s="7" t="s">
        <v>149</v>
      </c>
      <c r="K75" s="1" t="s">
        <v>3</v>
      </c>
      <c r="L75" s="18" t="s">
        <v>153</v>
      </c>
      <c r="M75" s="7" t="s">
        <v>17</v>
      </c>
      <c r="N75" s="35">
        <v>288</v>
      </c>
      <c r="O75" s="24">
        <f t="shared" si="2"/>
        <v>116200</v>
      </c>
      <c r="P75" s="29">
        <f t="shared" si="3"/>
        <v>28014.17584801948</v>
      </c>
      <c r="Q75" s="23" t="s">
        <v>103</v>
      </c>
      <c r="R75" s="23" t="s">
        <v>4</v>
      </c>
      <c r="S75" s="1" t="s">
        <v>30</v>
      </c>
      <c r="T75" s="23" t="s">
        <v>4</v>
      </c>
      <c r="U75" s="7" t="s">
        <v>9</v>
      </c>
    </row>
    <row r="76" spans="1:21" ht="36.75" thickBot="1" x14ac:dyDescent="0.3">
      <c r="A76" s="14">
        <v>73</v>
      </c>
      <c r="B76" s="59" t="s">
        <v>156</v>
      </c>
      <c r="C76" s="25" t="s">
        <v>155</v>
      </c>
      <c r="D76" s="37">
        <v>188400</v>
      </c>
      <c r="E76" s="7">
        <v>14</v>
      </c>
      <c r="F76" s="58">
        <v>219800</v>
      </c>
      <c r="G76" s="56" t="s">
        <v>154</v>
      </c>
      <c r="H76" s="31" t="s">
        <v>56</v>
      </c>
      <c r="I76" s="31" t="s">
        <v>56</v>
      </c>
      <c r="J76" s="7" t="s">
        <v>149</v>
      </c>
      <c r="K76" s="1" t="s">
        <v>3</v>
      </c>
      <c r="L76" s="18" t="s">
        <v>153</v>
      </c>
      <c r="M76" s="7" t="s">
        <v>17</v>
      </c>
      <c r="N76" s="35">
        <v>289</v>
      </c>
      <c r="O76" s="24">
        <f t="shared" si="2"/>
        <v>219800</v>
      </c>
      <c r="P76" s="29">
        <f t="shared" si="3"/>
        <v>52990.669977579018</v>
      </c>
      <c r="Q76" s="23" t="s">
        <v>103</v>
      </c>
      <c r="R76" s="23" t="s">
        <v>4</v>
      </c>
      <c r="S76" s="1" t="s">
        <v>30</v>
      </c>
      <c r="T76" s="23" t="s">
        <v>4</v>
      </c>
      <c r="U76" s="7" t="s">
        <v>9</v>
      </c>
    </row>
    <row r="77" spans="1:21" ht="36.75" thickBot="1" x14ac:dyDescent="0.3">
      <c r="A77" s="14">
        <v>74</v>
      </c>
      <c r="B77" s="59" t="s">
        <v>152</v>
      </c>
      <c r="C77" s="25" t="s">
        <v>151</v>
      </c>
      <c r="D77" s="37">
        <v>80000</v>
      </c>
      <c r="E77" s="7">
        <v>24</v>
      </c>
      <c r="F77" s="58">
        <v>160000</v>
      </c>
      <c r="G77" s="62" t="s">
        <v>150</v>
      </c>
      <c r="H77" s="31" t="s">
        <v>45</v>
      </c>
      <c r="I77" s="7" t="s">
        <v>11</v>
      </c>
      <c r="J77" s="7" t="s">
        <v>149</v>
      </c>
      <c r="K77" s="1" t="s">
        <v>3</v>
      </c>
      <c r="L77" s="18" t="s">
        <v>148</v>
      </c>
      <c r="M77" s="7" t="s">
        <v>17</v>
      </c>
      <c r="N77" s="35">
        <v>277</v>
      </c>
      <c r="O77" s="24">
        <f t="shared" si="2"/>
        <v>160000</v>
      </c>
      <c r="P77" s="29">
        <f t="shared" si="3"/>
        <v>38573.736107427852</v>
      </c>
      <c r="Q77" s="23" t="s">
        <v>103</v>
      </c>
      <c r="R77" s="23" t="s">
        <v>4</v>
      </c>
      <c r="S77" s="1" t="s">
        <v>2</v>
      </c>
      <c r="T77" s="23" t="s">
        <v>4</v>
      </c>
      <c r="U77" s="7" t="s">
        <v>9</v>
      </c>
    </row>
    <row r="78" spans="1:21" ht="72" x14ac:dyDescent="0.25">
      <c r="A78" s="14">
        <v>75</v>
      </c>
      <c r="B78" s="59" t="s">
        <v>147</v>
      </c>
      <c r="C78" s="22" t="s">
        <v>146</v>
      </c>
      <c r="D78" s="37">
        <v>198678.5</v>
      </c>
      <c r="E78" s="7">
        <v>24</v>
      </c>
      <c r="F78" s="32">
        <v>397357</v>
      </c>
      <c r="G78" s="56" t="s">
        <v>145</v>
      </c>
      <c r="H78" s="31" t="s">
        <v>56</v>
      </c>
      <c r="I78" s="7" t="s">
        <v>11</v>
      </c>
      <c r="J78" s="17" t="s">
        <v>144</v>
      </c>
      <c r="K78" s="1" t="s">
        <v>3</v>
      </c>
      <c r="L78" s="18" t="s">
        <v>142</v>
      </c>
      <c r="M78" s="7" t="s">
        <v>17</v>
      </c>
      <c r="N78" s="35">
        <v>261</v>
      </c>
      <c r="O78" s="24">
        <f t="shared" si="2"/>
        <v>397357</v>
      </c>
      <c r="P78" s="29">
        <f t="shared" si="3"/>
        <v>95797.150365245063</v>
      </c>
      <c r="Q78" s="23" t="s">
        <v>103</v>
      </c>
      <c r="R78" s="23" t="s">
        <v>4</v>
      </c>
      <c r="S78" s="1" t="s">
        <v>30</v>
      </c>
      <c r="T78" s="23" t="s">
        <v>4</v>
      </c>
      <c r="U78" s="7" t="s">
        <v>143</v>
      </c>
    </row>
    <row r="79" spans="1:21" ht="60.75" thickBot="1" x14ac:dyDescent="0.3">
      <c r="A79" s="14">
        <v>76</v>
      </c>
      <c r="B79" s="57" t="s">
        <v>141</v>
      </c>
      <c r="C79" s="25" t="s">
        <v>140</v>
      </c>
      <c r="D79" s="37">
        <v>235697.81</v>
      </c>
      <c r="E79" s="7">
        <v>24</v>
      </c>
      <c r="F79" s="58">
        <v>471395.62</v>
      </c>
      <c r="G79" s="62" t="s">
        <v>139</v>
      </c>
      <c r="H79" s="31" t="s">
        <v>22</v>
      </c>
      <c r="I79" s="30" t="s">
        <v>21</v>
      </c>
      <c r="J79" s="17" t="s">
        <v>138</v>
      </c>
      <c r="K79" s="1" t="s">
        <v>16</v>
      </c>
      <c r="L79" s="18" t="s">
        <v>136</v>
      </c>
      <c r="M79" s="7" t="s">
        <v>17</v>
      </c>
      <c r="N79" s="35">
        <v>4</v>
      </c>
      <c r="O79" s="61">
        <v>20254248.390000001</v>
      </c>
      <c r="P79" s="29">
        <v>4851433.1816330934</v>
      </c>
      <c r="Q79" s="60" t="s">
        <v>103</v>
      </c>
      <c r="R79" s="23" t="s">
        <v>4</v>
      </c>
      <c r="S79" s="1" t="s">
        <v>15</v>
      </c>
      <c r="T79" s="23" t="s">
        <v>4</v>
      </c>
      <c r="U79" s="7" t="s">
        <v>137</v>
      </c>
    </row>
    <row r="80" spans="1:21" ht="36.75" thickBot="1" x14ac:dyDescent="0.3">
      <c r="A80" s="14">
        <v>77</v>
      </c>
      <c r="B80" s="59" t="s">
        <v>135</v>
      </c>
      <c r="C80" s="25" t="s">
        <v>134</v>
      </c>
      <c r="D80" s="37">
        <v>230000</v>
      </c>
      <c r="E80" s="7" t="s">
        <v>114</v>
      </c>
      <c r="F80" s="58">
        <v>230000</v>
      </c>
      <c r="G80" s="56" t="s">
        <v>97</v>
      </c>
      <c r="H80" s="31" t="s">
        <v>112</v>
      </c>
      <c r="I80" s="36" t="s">
        <v>111</v>
      </c>
      <c r="J80" s="7" t="s">
        <v>130</v>
      </c>
      <c r="K80" s="1" t="s">
        <v>31</v>
      </c>
      <c r="L80" s="18" t="s">
        <v>129</v>
      </c>
      <c r="M80" s="7" t="s">
        <v>133</v>
      </c>
      <c r="N80" s="35">
        <v>281</v>
      </c>
      <c r="O80" s="24">
        <v>49814202.68</v>
      </c>
      <c r="P80" s="29">
        <v>12009499.428626534</v>
      </c>
      <c r="Q80" s="23" t="s">
        <v>103</v>
      </c>
      <c r="R80" s="23" t="s">
        <v>4</v>
      </c>
      <c r="S80" s="1" t="s">
        <v>2</v>
      </c>
      <c r="T80" s="23" t="s">
        <v>4</v>
      </c>
      <c r="U80" s="7" t="s">
        <v>9</v>
      </c>
    </row>
    <row r="81" spans="1:21" ht="36" x14ac:dyDescent="0.25">
      <c r="A81" s="14">
        <v>78</v>
      </c>
      <c r="B81" s="59" t="s">
        <v>132</v>
      </c>
      <c r="C81" s="25" t="s">
        <v>131</v>
      </c>
      <c r="D81" s="37">
        <v>230000</v>
      </c>
      <c r="E81" s="7" t="s">
        <v>114</v>
      </c>
      <c r="F81" s="58">
        <v>230000</v>
      </c>
      <c r="G81" s="56" t="s">
        <v>97</v>
      </c>
      <c r="H81" s="31" t="s">
        <v>112</v>
      </c>
      <c r="I81" s="36" t="s">
        <v>111</v>
      </c>
      <c r="J81" s="7" t="s">
        <v>130</v>
      </c>
      <c r="K81" s="1" t="s">
        <v>31</v>
      </c>
      <c r="L81" s="18" t="s">
        <v>129</v>
      </c>
      <c r="M81" s="7" t="s">
        <v>128</v>
      </c>
      <c r="N81" s="35">
        <v>281</v>
      </c>
      <c r="O81" s="24">
        <v>49814202.68</v>
      </c>
      <c r="P81" s="29">
        <v>12009499.428626534</v>
      </c>
      <c r="Q81" s="23" t="s">
        <v>103</v>
      </c>
      <c r="R81" s="23" t="s">
        <v>4</v>
      </c>
      <c r="S81" s="1" t="s">
        <v>2</v>
      </c>
      <c r="T81" s="23" t="s">
        <v>4</v>
      </c>
      <c r="U81" s="7" t="s">
        <v>9</v>
      </c>
    </row>
    <row r="82" spans="1:21" ht="24.75" thickBot="1" x14ac:dyDescent="0.3">
      <c r="A82" s="14">
        <v>79</v>
      </c>
      <c r="B82" s="63" t="s">
        <v>127</v>
      </c>
      <c r="C82" s="25" t="s">
        <v>126</v>
      </c>
      <c r="D82" s="37">
        <v>202800</v>
      </c>
      <c r="E82" s="7">
        <v>12</v>
      </c>
      <c r="F82" s="11">
        <v>202800</v>
      </c>
      <c r="G82" s="56" t="s">
        <v>125</v>
      </c>
      <c r="H82" s="36" t="s">
        <v>111</v>
      </c>
      <c r="I82" s="30" t="s">
        <v>118</v>
      </c>
      <c r="J82" s="17" t="s">
        <v>124</v>
      </c>
      <c r="K82" s="1" t="s">
        <v>3</v>
      </c>
      <c r="L82" s="18" t="s">
        <v>122</v>
      </c>
      <c r="M82" s="7" t="s">
        <v>17</v>
      </c>
      <c r="N82" s="35">
        <v>294</v>
      </c>
      <c r="O82" s="24">
        <f>F82</f>
        <v>202800</v>
      </c>
      <c r="P82" s="29">
        <f>O82/4.1479</f>
        <v>48892.210516164807</v>
      </c>
      <c r="Q82" s="23" t="s">
        <v>103</v>
      </c>
      <c r="R82" s="23" t="s">
        <v>4</v>
      </c>
      <c r="S82" s="1" t="s">
        <v>2</v>
      </c>
      <c r="T82" s="23" t="s">
        <v>4</v>
      </c>
      <c r="U82" s="7" t="s">
        <v>123</v>
      </c>
    </row>
    <row r="83" spans="1:21" ht="36.75" thickBot="1" x14ac:dyDescent="0.3">
      <c r="A83" s="14">
        <v>80</v>
      </c>
      <c r="B83" s="59" t="s">
        <v>121</v>
      </c>
      <c r="C83" s="25" t="s">
        <v>120</v>
      </c>
      <c r="D83" s="37">
        <v>277000</v>
      </c>
      <c r="E83" s="7">
        <v>12</v>
      </c>
      <c r="F83" s="58">
        <v>277000</v>
      </c>
      <c r="G83" s="62" t="s">
        <v>119</v>
      </c>
      <c r="H83" s="31" t="s">
        <v>56</v>
      </c>
      <c r="I83" s="31" t="s">
        <v>118</v>
      </c>
      <c r="J83" s="7" t="s">
        <v>117</v>
      </c>
      <c r="K83" s="1" t="s">
        <v>16</v>
      </c>
      <c r="L83" s="18" t="s">
        <v>109</v>
      </c>
      <c r="M83" s="7" t="s">
        <v>17</v>
      </c>
      <c r="N83" s="35">
        <v>4</v>
      </c>
      <c r="O83" s="61">
        <v>2467472</v>
      </c>
      <c r="P83" s="29">
        <v>594872.58612792019</v>
      </c>
      <c r="Q83" s="60" t="s">
        <v>103</v>
      </c>
      <c r="R83" s="23" t="s">
        <v>4</v>
      </c>
      <c r="S83" s="1" t="s">
        <v>30</v>
      </c>
      <c r="T83" s="23" t="s">
        <v>4</v>
      </c>
      <c r="U83" s="7" t="s">
        <v>9</v>
      </c>
    </row>
    <row r="84" spans="1:21" ht="36" x14ac:dyDescent="0.25">
      <c r="A84" s="14">
        <v>81</v>
      </c>
      <c r="B84" s="59" t="s">
        <v>116</v>
      </c>
      <c r="C84" s="25" t="s">
        <v>115</v>
      </c>
      <c r="D84" s="37">
        <v>185000</v>
      </c>
      <c r="E84" s="7" t="s">
        <v>114</v>
      </c>
      <c r="F84" s="58">
        <v>185000</v>
      </c>
      <c r="G84" s="56" t="s">
        <v>113</v>
      </c>
      <c r="H84" s="31" t="s">
        <v>112</v>
      </c>
      <c r="I84" s="36" t="s">
        <v>111</v>
      </c>
      <c r="J84" s="7" t="s">
        <v>110</v>
      </c>
      <c r="K84" s="1" t="s">
        <v>3</v>
      </c>
      <c r="L84" s="18" t="s">
        <v>109</v>
      </c>
      <c r="M84" s="7" t="s">
        <v>17</v>
      </c>
      <c r="N84" s="35">
        <v>296</v>
      </c>
      <c r="O84" s="24">
        <f>F84</f>
        <v>185000</v>
      </c>
      <c r="P84" s="29">
        <f>O84/4.1479</f>
        <v>44600.882374213455</v>
      </c>
      <c r="Q84" s="23" t="s">
        <v>103</v>
      </c>
      <c r="R84" s="23" t="s">
        <v>4</v>
      </c>
      <c r="S84" s="1" t="s">
        <v>2</v>
      </c>
      <c r="T84" s="23" t="s">
        <v>4</v>
      </c>
      <c r="U84" s="7" t="s">
        <v>9</v>
      </c>
    </row>
    <row r="85" spans="1:21" ht="48" x14ac:dyDescent="0.25">
      <c r="A85" s="14">
        <v>82</v>
      </c>
      <c r="B85" s="57" t="s">
        <v>108</v>
      </c>
      <c r="C85" s="25" t="s">
        <v>107</v>
      </c>
      <c r="D85" s="28">
        <v>925000</v>
      </c>
      <c r="E85" s="7">
        <v>12</v>
      </c>
      <c r="F85" s="32">
        <v>925000</v>
      </c>
      <c r="G85" s="56" t="s">
        <v>106</v>
      </c>
      <c r="H85" s="31" t="s">
        <v>56</v>
      </c>
      <c r="I85" s="30" t="s">
        <v>45</v>
      </c>
      <c r="J85" s="17" t="s">
        <v>105</v>
      </c>
      <c r="K85" s="1" t="s">
        <v>16</v>
      </c>
      <c r="L85" s="18" t="s">
        <v>104</v>
      </c>
      <c r="M85" s="7" t="s">
        <v>17</v>
      </c>
      <c r="N85" s="35">
        <v>282</v>
      </c>
      <c r="O85" s="24">
        <f>F85</f>
        <v>925000</v>
      </c>
      <c r="P85" s="29">
        <f>O85/4.1479</f>
        <v>223004.41187106728</v>
      </c>
      <c r="Q85" s="23" t="s">
        <v>103</v>
      </c>
      <c r="R85" s="23" t="s">
        <v>4</v>
      </c>
      <c r="S85" s="1" t="s">
        <v>30</v>
      </c>
      <c r="T85" s="23" t="s">
        <v>4</v>
      </c>
      <c r="U85" s="7" t="s">
        <v>9</v>
      </c>
    </row>
    <row r="86" spans="1:21" ht="108" x14ac:dyDescent="0.25">
      <c r="A86" s="14">
        <v>83</v>
      </c>
      <c r="B86" s="54" t="s">
        <v>102</v>
      </c>
      <c r="C86" s="22" t="s">
        <v>101</v>
      </c>
      <c r="D86" s="37">
        <v>100000</v>
      </c>
      <c r="E86" s="7" t="s">
        <v>66</v>
      </c>
      <c r="F86" s="11">
        <v>100000</v>
      </c>
      <c r="G86" s="7" t="s">
        <v>97</v>
      </c>
      <c r="H86" s="7" t="s">
        <v>100</v>
      </c>
      <c r="I86" s="17" t="s">
        <v>99</v>
      </c>
      <c r="J86" s="7" t="s">
        <v>63</v>
      </c>
      <c r="K86" s="1" t="s">
        <v>31</v>
      </c>
      <c r="L86" s="18" t="s">
        <v>61</v>
      </c>
      <c r="M86" s="26"/>
      <c r="N86" s="35">
        <v>281</v>
      </c>
      <c r="O86" s="24">
        <v>49814202.68</v>
      </c>
      <c r="P86" s="29">
        <v>12009499.428626534</v>
      </c>
      <c r="Q86" s="23" t="s">
        <v>69</v>
      </c>
      <c r="R86" s="23" t="s">
        <v>4</v>
      </c>
      <c r="S86" s="1" t="s">
        <v>30</v>
      </c>
      <c r="T86" s="23" t="s">
        <v>4</v>
      </c>
      <c r="U86" s="7" t="s">
        <v>9</v>
      </c>
    </row>
    <row r="87" spans="1:21" ht="108" x14ac:dyDescent="0.25">
      <c r="A87" s="55">
        <v>84</v>
      </c>
      <c r="B87" s="54" t="s">
        <v>53</v>
      </c>
      <c r="C87" s="53" t="s">
        <v>98</v>
      </c>
      <c r="D87" s="52">
        <v>100000</v>
      </c>
      <c r="E87" s="50" t="s">
        <v>66</v>
      </c>
      <c r="F87" s="51">
        <v>100000</v>
      </c>
      <c r="G87" s="50" t="s">
        <v>97</v>
      </c>
      <c r="H87" s="50" t="s">
        <v>96</v>
      </c>
      <c r="I87" s="48" t="s">
        <v>50</v>
      </c>
      <c r="J87" s="50" t="s">
        <v>63</v>
      </c>
      <c r="K87" s="1" t="s">
        <v>31</v>
      </c>
      <c r="L87" s="49" t="s">
        <v>61</v>
      </c>
      <c r="M87" s="48" t="s">
        <v>60</v>
      </c>
      <c r="N87" s="47">
        <v>281</v>
      </c>
      <c r="O87" s="24">
        <v>49814202.68</v>
      </c>
      <c r="P87" s="29">
        <v>12009499.428626534</v>
      </c>
      <c r="Q87" s="46" t="s">
        <v>69</v>
      </c>
      <c r="R87" s="46" t="s">
        <v>4</v>
      </c>
      <c r="S87" s="1" t="s">
        <v>2</v>
      </c>
      <c r="T87" s="23" t="s">
        <v>4</v>
      </c>
      <c r="U87" s="7" t="s">
        <v>9</v>
      </c>
    </row>
    <row r="88" spans="1:21" ht="108" x14ac:dyDescent="0.25">
      <c r="A88" s="14">
        <v>85</v>
      </c>
      <c r="B88" s="45"/>
      <c r="C88" s="44" t="s">
        <v>95</v>
      </c>
      <c r="D88" s="43">
        <v>130599.29</v>
      </c>
      <c r="E88" s="13" t="s">
        <v>66</v>
      </c>
      <c r="F88" s="42">
        <v>130599.29</v>
      </c>
      <c r="G88" s="13" t="s">
        <v>65</v>
      </c>
      <c r="H88" s="13" t="s">
        <v>93</v>
      </c>
      <c r="I88" s="41" t="s">
        <v>90</v>
      </c>
      <c r="J88" s="13" t="s">
        <v>63</v>
      </c>
      <c r="K88" s="1" t="s">
        <v>31</v>
      </c>
      <c r="L88" s="40" t="s">
        <v>60</v>
      </c>
      <c r="M88" s="39" t="s">
        <v>61</v>
      </c>
      <c r="N88" s="35">
        <v>281</v>
      </c>
      <c r="O88" s="24">
        <v>49814202.68</v>
      </c>
      <c r="P88" s="29">
        <v>12009499.428626534</v>
      </c>
      <c r="Q88" s="23" t="s">
        <v>69</v>
      </c>
      <c r="R88" s="23" t="s">
        <v>4</v>
      </c>
      <c r="S88" s="1" t="s">
        <v>2</v>
      </c>
      <c r="T88" s="23" t="s">
        <v>4</v>
      </c>
      <c r="U88" s="44" t="s">
        <v>73</v>
      </c>
    </row>
    <row r="89" spans="1:21" ht="36" x14ac:dyDescent="0.25">
      <c r="A89" s="14">
        <v>86</v>
      </c>
      <c r="B89" s="45"/>
      <c r="C89" s="44" t="s">
        <v>94</v>
      </c>
      <c r="D89" s="43">
        <v>12475.15</v>
      </c>
      <c r="E89" s="13" t="s">
        <v>66</v>
      </c>
      <c r="F89" s="42">
        <v>12475.15</v>
      </c>
      <c r="G89" s="13" t="s">
        <v>65</v>
      </c>
      <c r="H89" s="13" t="s">
        <v>93</v>
      </c>
      <c r="I89" s="41" t="s">
        <v>90</v>
      </c>
      <c r="J89" s="13" t="s">
        <v>63</v>
      </c>
      <c r="K89" s="1" t="s">
        <v>31</v>
      </c>
      <c r="L89" s="40" t="s">
        <v>60</v>
      </c>
      <c r="M89" s="39" t="s">
        <v>61</v>
      </c>
      <c r="N89" s="35">
        <v>281</v>
      </c>
      <c r="O89" s="24">
        <v>49814202.68</v>
      </c>
      <c r="P89" s="29">
        <v>12009499.428626534</v>
      </c>
      <c r="Q89" s="23" t="s">
        <v>69</v>
      </c>
      <c r="R89" s="23" t="s">
        <v>4</v>
      </c>
      <c r="S89" s="1" t="s">
        <v>2</v>
      </c>
      <c r="T89" s="23" t="s">
        <v>4</v>
      </c>
      <c r="U89" s="41" t="s">
        <v>73</v>
      </c>
    </row>
    <row r="90" spans="1:21" ht="36" x14ac:dyDescent="0.25">
      <c r="A90" s="14">
        <v>87</v>
      </c>
      <c r="B90" s="45"/>
      <c r="C90" s="44" t="s">
        <v>92</v>
      </c>
      <c r="D90" s="43">
        <v>497229.27</v>
      </c>
      <c r="E90" s="13"/>
      <c r="F90" s="42">
        <v>497229.27</v>
      </c>
      <c r="G90" s="13" t="s">
        <v>65</v>
      </c>
      <c r="H90" s="31" t="s">
        <v>45</v>
      </c>
      <c r="I90" s="41" t="s">
        <v>50</v>
      </c>
      <c r="J90" s="13" t="s">
        <v>63</v>
      </c>
      <c r="K90" s="1" t="s">
        <v>31</v>
      </c>
      <c r="L90" s="40" t="s">
        <v>60</v>
      </c>
      <c r="M90" s="39" t="s">
        <v>61</v>
      </c>
      <c r="N90" s="35">
        <v>281</v>
      </c>
      <c r="O90" s="24">
        <v>49814202.68</v>
      </c>
      <c r="P90" s="29">
        <v>12009499.428626534</v>
      </c>
      <c r="Q90" s="23" t="s">
        <v>69</v>
      </c>
      <c r="R90" s="23" t="s">
        <v>4</v>
      </c>
      <c r="S90" s="1" t="s">
        <v>2</v>
      </c>
      <c r="T90" s="23" t="s">
        <v>4</v>
      </c>
      <c r="U90" s="41" t="s">
        <v>73</v>
      </c>
    </row>
    <row r="91" spans="1:21" ht="48" x14ac:dyDescent="0.25">
      <c r="A91" s="14">
        <v>88</v>
      </c>
      <c r="B91" s="45"/>
      <c r="C91" s="44" t="s">
        <v>91</v>
      </c>
      <c r="D91" s="43">
        <v>37500</v>
      </c>
      <c r="E91" s="13" t="s">
        <v>66</v>
      </c>
      <c r="F91" s="42">
        <v>37500</v>
      </c>
      <c r="G91" s="13" t="s">
        <v>65</v>
      </c>
      <c r="H91" s="13" t="s">
        <v>90</v>
      </c>
      <c r="I91" s="41" t="s">
        <v>50</v>
      </c>
      <c r="J91" s="13" t="s">
        <v>63</v>
      </c>
      <c r="K91" s="1" t="s">
        <v>31</v>
      </c>
      <c r="L91" s="40" t="s">
        <v>60</v>
      </c>
      <c r="M91" s="39" t="s">
        <v>61</v>
      </c>
      <c r="N91" s="35">
        <v>281</v>
      </c>
      <c r="O91" s="24">
        <v>49814202.68</v>
      </c>
      <c r="P91" s="29">
        <v>12009499.428626534</v>
      </c>
      <c r="Q91" s="23" t="s">
        <v>69</v>
      </c>
      <c r="R91" s="23" t="s">
        <v>4</v>
      </c>
      <c r="S91" s="1" t="s">
        <v>2</v>
      </c>
      <c r="T91" s="23" t="s">
        <v>4</v>
      </c>
      <c r="U91" s="41" t="s">
        <v>73</v>
      </c>
    </row>
    <row r="92" spans="1:21" ht="60" x14ac:dyDescent="0.25">
      <c r="A92" s="14">
        <v>89</v>
      </c>
      <c r="B92" s="45"/>
      <c r="C92" s="44" t="s">
        <v>89</v>
      </c>
      <c r="D92" s="43">
        <v>52674</v>
      </c>
      <c r="E92" s="13" t="s">
        <v>66</v>
      </c>
      <c r="F92" s="42">
        <v>52674</v>
      </c>
      <c r="G92" s="13" t="s">
        <v>65</v>
      </c>
      <c r="H92" s="13" t="s">
        <v>50</v>
      </c>
      <c r="I92" s="41" t="s">
        <v>84</v>
      </c>
      <c r="J92" s="13" t="s">
        <v>63</v>
      </c>
      <c r="K92" s="1" t="s">
        <v>31</v>
      </c>
      <c r="L92" s="40" t="s">
        <v>60</v>
      </c>
      <c r="M92" s="39" t="s">
        <v>61</v>
      </c>
      <c r="N92" s="35">
        <v>281</v>
      </c>
      <c r="O92" s="24">
        <v>49814202.68</v>
      </c>
      <c r="P92" s="29">
        <v>12009499.428626534</v>
      </c>
      <c r="Q92" s="23" t="s">
        <v>69</v>
      </c>
      <c r="R92" s="23" t="s">
        <v>4</v>
      </c>
      <c r="S92" s="1" t="s">
        <v>2</v>
      </c>
      <c r="T92" s="23" t="s">
        <v>4</v>
      </c>
      <c r="U92" s="41" t="s">
        <v>73</v>
      </c>
    </row>
    <row r="93" spans="1:21" ht="36" x14ac:dyDescent="0.25">
      <c r="A93" s="14">
        <v>90</v>
      </c>
      <c r="B93" s="45"/>
      <c r="C93" s="44" t="s">
        <v>88</v>
      </c>
      <c r="D93" s="43">
        <v>314948.63</v>
      </c>
      <c r="E93" s="13" t="s">
        <v>66</v>
      </c>
      <c r="F93" s="42">
        <v>314948.63</v>
      </c>
      <c r="G93" s="13" t="s">
        <v>65</v>
      </c>
      <c r="H93" s="13" t="s">
        <v>50</v>
      </c>
      <c r="I93" s="41" t="s">
        <v>84</v>
      </c>
      <c r="J93" s="13" t="s">
        <v>63</v>
      </c>
      <c r="K93" s="1" t="s">
        <v>31</v>
      </c>
      <c r="L93" s="40" t="s">
        <v>60</v>
      </c>
      <c r="M93" s="39" t="s">
        <v>61</v>
      </c>
      <c r="N93" s="35">
        <v>281</v>
      </c>
      <c r="O93" s="24">
        <v>49814202.68</v>
      </c>
      <c r="P93" s="29">
        <v>12009499.428626534</v>
      </c>
      <c r="Q93" s="23" t="s">
        <v>69</v>
      </c>
      <c r="R93" s="23" t="s">
        <v>4</v>
      </c>
      <c r="S93" s="1" t="s">
        <v>2</v>
      </c>
      <c r="T93" s="23" t="s">
        <v>4</v>
      </c>
      <c r="U93" s="41" t="s">
        <v>73</v>
      </c>
    </row>
    <row r="94" spans="1:21" ht="36" x14ac:dyDescent="0.25">
      <c r="A94" s="14">
        <v>91</v>
      </c>
      <c r="B94" s="45"/>
      <c r="C94" s="44" t="s">
        <v>87</v>
      </c>
      <c r="D94" s="43">
        <v>125309</v>
      </c>
      <c r="E94" s="13" t="s">
        <v>66</v>
      </c>
      <c r="F94" s="42">
        <v>125309</v>
      </c>
      <c r="G94" s="13" t="s">
        <v>65</v>
      </c>
      <c r="H94" s="13" t="s">
        <v>84</v>
      </c>
      <c r="I94" s="41" t="s">
        <v>81</v>
      </c>
      <c r="J94" s="13" t="s">
        <v>63</v>
      </c>
      <c r="K94" s="1" t="s">
        <v>31</v>
      </c>
      <c r="L94" s="40" t="s">
        <v>60</v>
      </c>
      <c r="M94" s="39" t="s">
        <v>61</v>
      </c>
      <c r="N94" s="35">
        <v>281</v>
      </c>
      <c r="O94" s="24">
        <v>49814202.68</v>
      </c>
      <c r="P94" s="29">
        <v>12009499.428626534</v>
      </c>
      <c r="Q94" s="23" t="s">
        <v>69</v>
      </c>
      <c r="R94" s="23" t="s">
        <v>4</v>
      </c>
      <c r="S94" s="1" t="s">
        <v>15</v>
      </c>
      <c r="T94" s="23" t="s">
        <v>4</v>
      </c>
      <c r="U94" s="41" t="s">
        <v>73</v>
      </c>
    </row>
    <row r="95" spans="1:21" ht="36" x14ac:dyDescent="0.25">
      <c r="A95" s="14">
        <v>92</v>
      </c>
      <c r="B95" s="45"/>
      <c r="C95" s="44" t="s">
        <v>86</v>
      </c>
      <c r="D95" s="43">
        <v>1782.28</v>
      </c>
      <c r="E95" s="13" t="s">
        <v>66</v>
      </c>
      <c r="F95" s="42">
        <v>1782.28</v>
      </c>
      <c r="G95" s="13" t="s">
        <v>65</v>
      </c>
      <c r="H95" s="13" t="s">
        <v>84</v>
      </c>
      <c r="I95" s="41" t="s">
        <v>81</v>
      </c>
      <c r="J95" s="13" t="s">
        <v>63</v>
      </c>
      <c r="K95" s="1" t="s">
        <v>31</v>
      </c>
      <c r="L95" s="40" t="s">
        <v>60</v>
      </c>
      <c r="M95" s="39" t="s">
        <v>61</v>
      </c>
      <c r="N95" s="35">
        <v>281</v>
      </c>
      <c r="O95" s="24">
        <v>49814202.68</v>
      </c>
      <c r="P95" s="29">
        <v>12009499.428626534</v>
      </c>
      <c r="Q95" s="23" t="s">
        <v>69</v>
      </c>
      <c r="R95" s="23" t="s">
        <v>4</v>
      </c>
      <c r="S95" s="1" t="s">
        <v>15</v>
      </c>
      <c r="T95" s="23" t="s">
        <v>4</v>
      </c>
      <c r="U95" s="41" t="s">
        <v>73</v>
      </c>
    </row>
    <row r="96" spans="1:21" ht="36" x14ac:dyDescent="0.25">
      <c r="A96" s="14">
        <v>93</v>
      </c>
      <c r="B96" s="45"/>
      <c r="C96" s="44" t="s">
        <v>85</v>
      </c>
      <c r="D96" s="43">
        <v>65000</v>
      </c>
      <c r="E96" s="13" t="s">
        <v>66</v>
      </c>
      <c r="F96" s="42">
        <v>65000</v>
      </c>
      <c r="G96" s="13" t="s">
        <v>65</v>
      </c>
      <c r="H96" s="13" t="s">
        <v>84</v>
      </c>
      <c r="I96" s="41" t="s">
        <v>81</v>
      </c>
      <c r="J96" s="13" t="s">
        <v>63</v>
      </c>
      <c r="K96" s="1" t="s">
        <v>31</v>
      </c>
      <c r="L96" s="40" t="s">
        <v>60</v>
      </c>
      <c r="M96" s="39" t="s">
        <v>61</v>
      </c>
      <c r="N96" s="35">
        <v>281</v>
      </c>
      <c r="O96" s="24">
        <v>49814202.68</v>
      </c>
      <c r="P96" s="29">
        <v>12009499.428626534</v>
      </c>
      <c r="Q96" s="23" t="s">
        <v>69</v>
      </c>
      <c r="R96" s="23" t="s">
        <v>4</v>
      </c>
      <c r="S96" s="1" t="s">
        <v>15</v>
      </c>
      <c r="T96" s="23" t="s">
        <v>4</v>
      </c>
      <c r="U96" s="41" t="s">
        <v>73</v>
      </c>
    </row>
    <row r="97" spans="1:21" ht="36" x14ac:dyDescent="0.25">
      <c r="A97" s="14">
        <v>94</v>
      </c>
      <c r="B97" s="45"/>
      <c r="C97" s="44" t="s">
        <v>83</v>
      </c>
      <c r="D97" s="43">
        <v>57343.33</v>
      </c>
      <c r="E97" s="13" t="s">
        <v>66</v>
      </c>
      <c r="F97" s="42">
        <v>57343.33</v>
      </c>
      <c r="G97" s="13" t="s">
        <v>65</v>
      </c>
      <c r="H97" s="13" t="s">
        <v>81</v>
      </c>
      <c r="I97" s="41" t="s">
        <v>79</v>
      </c>
      <c r="J97" s="13" t="s">
        <v>63</v>
      </c>
      <c r="K97" s="1" t="s">
        <v>31</v>
      </c>
      <c r="L97" s="40" t="s">
        <v>60</v>
      </c>
      <c r="M97" s="39" t="s">
        <v>61</v>
      </c>
      <c r="N97" s="35">
        <v>281</v>
      </c>
      <c r="O97" s="24">
        <v>49814202.68</v>
      </c>
      <c r="P97" s="29">
        <v>12009499.428626534</v>
      </c>
      <c r="Q97" s="23" t="s">
        <v>69</v>
      </c>
      <c r="R97" s="23" t="s">
        <v>4</v>
      </c>
      <c r="S97" s="1" t="s">
        <v>15</v>
      </c>
      <c r="T97" s="23" t="s">
        <v>4</v>
      </c>
      <c r="U97" s="41" t="s">
        <v>73</v>
      </c>
    </row>
    <row r="98" spans="1:21" ht="36" x14ac:dyDescent="0.25">
      <c r="A98" s="14">
        <v>95</v>
      </c>
      <c r="B98" s="45"/>
      <c r="C98" s="44" t="s">
        <v>82</v>
      </c>
      <c r="D98" s="43">
        <v>149478</v>
      </c>
      <c r="E98" s="13" t="s">
        <v>66</v>
      </c>
      <c r="F98" s="42">
        <v>149478</v>
      </c>
      <c r="G98" s="13" t="s">
        <v>65</v>
      </c>
      <c r="H98" s="13" t="s">
        <v>81</v>
      </c>
      <c r="I98" s="41" t="s">
        <v>79</v>
      </c>
      <c r="J98" s="13" t="s">
        <v>63</v>
      </c>
      <c r="K98" s="1" t="s">
        <v>31</v>
      </c>
      <c r="L98" s="40" t="s">
        <v>60</v>
      </c>
      <c r="M98" s="39" t="s">
        <v>61</v>
      </c>
      <c r="N98" s="35">
        <v>281</v>
      </c>
      <c r="O98" s="24">
        <v>49814202.68</v>
      </c>
      <c r="P98" s="29">
        <v>12009499.428626534</v>
      </c>
      <c r="Q98" s="23" t="s">
        <v>69</v>
      </c>
      <c r="R98" s="23" t="s">
        <v>4</v>
      </c>
      <c r="S98" s="1" t="s">
        <v>15</v>
      </c>
      <c r="T98" s="23" t="s">
        <v>4</v>
      </c>
      <c r="U98" s="41" t="s">
        <v>73</v>
      </c>
    </row>
    <row r="99" spans="1:21" ht="36" x14ac:dyDescent="0.25">
      <c r="A99" s="14">
        <v>96</v>
      </c>
      <c r="B99" s="45"/>
      <c r="C99" s="44" t="s">
        <v>80</v>
      </c>
      <c r="D99" s="43">
        <v>55560</v>
      </c>
      <c r="E99" s="13" t="s">
        <v>66</v>
      </c>
      <c r="F99" s="42">
        <v>55560</v>
      </c>
      <c r="G99" s="13" t="s">
        <v>65</v>
      </c>
      <c r="H99" s="13" t="s">
        <v>79</v>
      </c>
      <c r="I99" s="41" t="s">
        <v>71</v>
      </c>
      <c r="J99" s="13" t="s">
        <v>63</v>
      </c>
      <c r="K99" s="1" t="s">
        <v>31</v>
      </c>
      <c r="L99" s="40" t="s">
        <v>60</v>
      </c>
      <c r="M99" s="39" t="s">
        <v>61</v>
      </c>
      <c r="N99" s="35">
        <v>281</v>
      </c>
      <c r="O99" s="24">
        <v>49814202.68</v>
      </c>
      <c r="P99" s="29">
        <v>12009499.428626534</v>
      </c>
      <c r="Q99" s="23" t="s">
        <v>69</v>
      </c>
      <c r="R99" s="23" t="s">
        <v>4</v>
      </c>
      <c r="S99" s="1" t="s">
        <v>15</v>
      </c>
      <c r="T99" s="23" t="s">
        <v>4</v>
      </c>
      <c r="U99" s="41" t="s">
        <v>73</v>
      </c>
    </row>
    <row r="100" spans="1:21" ht="36" x14ac:dyDescent="0.25">
      <c r="A100" s="14">
        <v>97</v>
      </c>
      <c r="B100" s="45"/>
      <c r="C100" s="44" t="s">
        <v>78</v>
      </c>
      <c r="D100" s="43">
        <v>58680.33</v>
      </c>
      <c r="E100" s="13" t="s">
        <v>66</v>
      </c>
      <c r="F100" s="42">
        <v>58680.33</v>
      </c>
      <c r="G100" s="13" t="s">
        <v>65</v>
      </c>
      <c r="H100" s="13" t="s">
        <v>71</v>
      </c>
      <c r="I100" s="41" t="s">
        <v>77</v>
      </c>
      <c r="J100" s="13" t="s">
        <v>63</v>
      </c>
      <c r="K100" s="1" t="s">
        <v>31</v>
      </c>
      <c r="L100" s="40" t="s">
        <v>60</v>
      </c>
      <c r="M100" s="39" t="s">
        <v>61</v>
      </c>
      <c r="N100" s="35">
        <v>281</v>
      </c>
      <c r="O100" s="24">
        <v>49814202.68</v>
      </c>
      <c r="P100" s="29">
        <v>12009499.428626534</v>
      </c>
      <c r="Q100" s="23" t="s">
        <v>69</v>
      </c>
      <c r="R100" s="23" t="s">
        <v>4</v>
      </c>
      <c r="S100" s="1" t="s">
        <v>68</v>
      </c>
      <c r="T100" s="23" t="s">
        <v>4</v>
      </c>
      <c r="U100" s="41" t="s">
        <v>73</v>
      </c>
    </row>
    <row r="101" spans="1:21" ht="36" x14ac:dyDescent="0.25">
      <c r="A101" s="14">
        <v>98</v>
      </c>
      <c r="B101" s="45"/>
      <c r="C101" s="44" t="s">
        <v>76</v>
      </c>
      <c r="D101" s="43">
        <v>108476.4</v>
      </c>
      <c r="E101" s="13" t="s">
        <v>66</v>
      </c>
      <c r="F101" s="42">
        <v>108476.4</v>
      </c>
      <c r="G101" s="13" t="s">
        <v>65</v>
      </c>
      <c r="H101" s="13" t="s">
        <v>74</v>
      </c>
      <c r="I101" s="41" t="s">
        <v>49</v>
      </c>
      <c r="J101" s="13" t="s">
        <v>63</v>
      </c>
      <c r="K101" s="1" t="s">
        <v>31</v>
      </c>
      <c r="L101" s="40" t="s">
        <v>60</v>
      </c>
      <c r="M101" s="39" t="s">
        <v>61</v>
      </c>
      <c r="N101" s="35">
        <v>281</v>
      </c>
      <c r="O101" s="24">
        <v>49814202.68</v>
      </c>
      <c r="P101" s="29">
        <v>12009499.428626534</v>
      </c>
      <c r="Q101" s="23" t="s">
        <v>69</v>
      </c>
      <c r="R101" s="23" t="s">
        <v>4</v>
      </c>
      <c r="S101" s="1" t="s">
        <v>68</v>
      </c>
      <c r="T101" s="23" t="s">
        <v>4</v>
      </c>
      <c r="U101" s="41" t="s">
        <v>73</v>
      </c>
    </row>
    <row r="102" spans="1:21" ht="36" x14ac:dyDescent="0.25">
      <c r="A102" s="14">
        <v>99</v>
      </c>
      <c r="B102" s="45"/>
      <c r="C102" s="44" t="s">
        <v>75</v>
      </c>
      <c r="D102" s="43">
        <v>179675</v>
      </c>
      <c r="E102" s="13" t="s">
        <v>66</v>
      </c>
      <c r="F102" s="42">
        <v>179675</v>
      </c>
      <c r="G102" s="13" t="s">
        <v>65</v>
      </c>
      <c r="H102" s="13" t="s">
        <v>74</v>
      </c>
      <c r="I102" s="41" t="s">
        <v>49</v>
      </c>
      <c r="J102" s="13" t="s">
        <v>63</v>
      </c>
      <c r="K102" s="1" t="s">
        <v>31</v>
      </c>
      <c r="L102" s="40" t="s">
        <v>60</v>
      </c>
      <c r="M102" s="39" t="s">
        <v>61</v>
      </c>
      <c r="N102" s="35">
        <v>281</v>
      </c>
      <c r="O102" s="24">
        <v>49814202.68</v>
      </c>
      <c r="P102" s="29">
        <v>12009499.428626534</v>
      </c>
      <c r="Q102" s="23" t="s">
        <v>69</v>
      </c>
      <c r="R102" s="23" t="s">
        <v>4</v>
      </c>
      <c r="S102" s="1" t="s">
        <v>68</v>
      </c>
      <c r="T102" s="23" t="s">
        <v>4</v>
      </c>
      <c r="U102" s="41" t="s">
        <v>73</v>
      </c>
    </row>
    <row r="103" spans="1:21" ht="96" x14ac:dyDescent="0.25">
      <c r="A103" s="14">
        <v>100</v>
      </c>
      <c r="B103" s="38" t="s">
        <v>43</v>
      </c>
      <c r="C103" s="22" t="s">
        <v>72</v>
      </c>
      <c r="D103" s="37">
        <v>23000000</v>
      </c>
      <c r="E103" s="7" t="s">
        <v>66</v>
      </c>
      <c r="F103" s="11">
        <v>23000000</v>
      </c>
      <c r="G103" s="7" t="s">
        <v>65</v>
      </c>
      <c r="H103" s="7" t="s">
        <v>71</v>
      </c>
      <c r="I103" s="17" t="s">
        <v>49</v>
      </c>
      <c r="J103" s="7" t="s">
        <v>63</v>
      </c>
      <c r="K103" s="1" t="s">
        <v>31</v>
      </c>
      <c r="L103" s="18" t="s">
        <v>61</v>
      </c>
      <c r="M103" s="17" t="s">
        <v>60</v>
      </c>
      <c r="N103" s="35">
        <v>281</v>
      </c>
      <c r="O103" s="24">
        <v>49814202.68</v>
      </c>
      <c r="P103" s="29">
        <v>12009499.428626534</v>
      </c>
      <c r="Q103" s="23" t="s">
        <v>69</v>
      </c>
      <c r="R103" s="23" t="s">
        <v>4</v>
      </c>
      <c r="S103" s="1" t="s">
        <v>68</v>
      </c>
      <c r="T103" s="23" t="s">
        <v>4</v>
      </c>
      <c r="U103" s="26" t="s">
        <v>70</v>
      </c>
    </row>
    <row r="104" spans="1:21" ht="108" x14ac:dyDescent="0.25">
      <c r="A104" s="14">
        <v>101</v>
      </c>
      <c r="B104" s="38"/>
      <c r="C104" s="22" t="s">
        <v>67</v>
      </c>
      <c r="D104" s="37">
        <v>23500000</v>
      </c>
      <c r="E104" s="7" t="s">
        <v>66</v>
      </c>
      <c r="F104" s="11">
        <v>23500000</v>
      </c>
      <c r="G104" s="7" t="s">
        <v>65</v>
      </c>
      <c r="H104" s="7" t="s">
        <v>22</v>
      </c>
      <c r="I104" s="36" t="s">
        <v>64</v>
      </c>
      <c r="J104" s="7" t="s">
        <v>63</v>
      </c>
      <c r="K104" s="1" t="s">
        <v>31</v>
      </c>
      <c r="L104" s="18" t="s">
        <v>61</v>
      </c>
      <c r="M104" s="17" t="s">
        <v>60</v>
      </c>
      <c r="N104" s="35">
        <v>281</v>
      </c>
      <c r="O104" s="24">
        <v>49814202.68</v>
      </c>
      <c r="P104" s="29">
        <v>12009499.428626534</v>
      </c>
      <c r="Q104" s="23"/>
      <c r="R104" s="23" t="s">
        <v>4</v>
      </c>
      <c r="S104" s="1" t="s">
        <v>15</v>
      </c>
      <c r="T104" s="23" t="s">
        <v>4</v>
      </c>
      <c r="U104" s="26" t="s">
        <v>62</v>
      </c>
    </row>
    <row r="105" spans="1:21" ht="60" x14ac:dyDescent="0.25">
      <c r="A105" s="14">
        <v>102</v>
      </c>
      <c r="B105" s="33" t="s">
        <v>59</v>
      </c>
      <c r="C105" s="22" t="s">
        <v>58</v>
      </c>
      <c r="D105" s="28">
        <v>62868</v>
      </c>
      <c r="E105" s="17">
        <v>48</v>
      </c>
      <c r="F105" s="34">
        <v>251472</v>
      </c>
      <c r="G105" s="17" t="s">
        <v>57</v>
      </c>
      <c r="H105" s="30" t="s">
        <v>56</v>
      </c>
      <c r="I105" s="30" t="s">
        <v>55</v>
      </c>
      <c r="J105" s="17" t="s">
        <v>54</v>
      </c>
      <c r="K105" s="1" t="s">
        <v>31</v>
      </c>
      <c r="L105" s="18" t="s">
        <v>33</v>
      </c>
      <c r="M105" s="17" t="s">
        <v>7</v>
      </c>
      <c r="N105" s="16">
        <v>281</v>
      </c>
      <c r="O105" s="24">
        <v>49814202.68</v>
      </c>
      <c r="P105" s="29">
        <v>12009499.428626534</v>
      </c>
      <c r="Q105" s="23" t="s">
        <v>32</v>
      </c>
      <c r="R105" s="23" t="s">
        <v>4</v>
      </c>
      <c r="S105" s="1" t="s">
        <v>30</v>
      </c>
      <c r="T105" s="23" t="s">
        <v>4</v>
      </c>
      <c r="U105" s="7" t="s">
        <v>9</v>
      </c>
    </row>
    <row r="106" spans="1:21" ht="60" x14ac:dyDescent="0.25">
      <c r="A106" s="14">
        <v>103</v>
      </c>
      <c r="B106" s="33" t="s">
        <v>53</v>
      </c>
      <c r="C106" s="22" t="s">
        <v>52</v>
      </c>
      <c r="D106" s="28">
        <v>28800</v>
      </c>
      <c r="E106" s="17">
        <v>24</v>
      </c>
      <c r="F106" s="32">
        <v>57600</v>
      </c>
      <c r="G106" s="17" t="s">
        <v>51</v>
      </c>
      <c r="H106" s="17" t="s">
        <v>50</v>
      </c>
      <c r="I106" s="17" t="s">
        <v>49</v>
      </c>
      <c r="J106" s="17" t="s">
        <v>34</v>
      </c>
      <c r="K106" s="1" t="s">
        <v>31</v>
      </c>
      <c r="L106" s="18" t="s">
        <v>33</v>
      </c>
      <c r="M106" s="17" t="s">
        <v>7</v>
      </c>
      <c r="N106" s="16">
        <v>281</v>
      </c>
      <c r="O106" s="24">
        <v>49814202.68</v>
      </c>
      <c r="P106" s="29">
        <v>12009499.428626534</v>
      </c>
      <c r="Q106" s="23" t="s">
        <v>32</v>
      </c>
      <c r="R106" s="23" t="s">
        <v>4</v>
      </c>
      <c r="S106" s="1" t="s">
        <v>2</v>
      </c>
      <c r="T106" s="23" t="s">
        <v>4</v>
      </c>
      <c r="U106" s="7" t="s">
        <v>9</v>
      </c>
    </row>
    <row r="107" spans="1:21" ht="72" x14ac:dyDescent="0.25">
      <c r="A107" s="14">
        <v>104</v>
      </c>
      <c r="B107" s="33" t="s">
        <v>48</v>
      </c>
      <c r="C107" s="22" t="s">
        <v>47</v>
      </c>
      <c r="D107" s="28">
        <v>26400</v>
      </c>
      <c r="E107" s="17">
        <v>24</v>
      </c>
      <c r="F107" s="32">
        <v>52800</v>
      </c>
      <c r="G107" s="17" t="s">
        <v>46</v>
      </c>
      <c r="H107" s="30" t="s">
        <v>45</v>
      </c>
      <c r="I107" s="7" t="s">
        <v>11</v>
      </c>
      <c r="J107" s="17" t="s">
        <v>44</v>
      </c>
      <c r="K107" s="1" t="s">
        <v>31</v>
      </c>
      <c r="L107" s="18" t="s">
        <v>33</v>
      </c>
      <c r="M107" s="17" t="s">
        <v>7</v>
      </c>
      <c r="N107" s="16">
        <v>281</v>
      </c>
      <c r="O107" s="24">
        <v>49814202.68</v>
      </c>
      <c r="P107" s="29">
        <v>12009499.428626534</v>
      </c>
      <c r="Q107" s="23" t="s">
        <v>32</v>
      </c>
      <c r="R107" s="23" t="s">
        <v>4</v>
      </c>
      <c r="S107" s="1" t="s">
        <v>2</v>
      </c>
      <c r="T107" s="23" t="s">
        <v>4</v>
      </c>
      <c r="U107" s="7" t="s">
        <v>9</v>
      </c>
    </row>
    <row r="108" spans="1:21" ht="48" x14ac:dyDescent="0.25">
      <c r="A108" s="14">
        <v>105</v>
      </c>
      <c r="B108" s="33" t="s">
        <v>43</v>
      </c>
      <c r="C108" s="22" t="s">
        <v>42</v>
      </c>
      <c r="D108" s="28">
        <v>1200</v>
      </c>
      <c r="E108" s="17">
        <v>36</v>
      </c>
      <c r="F108" s="32">
        <v>3600</v>
      </c>
      <c r="G108" s="17" t="s">
        <v>41</v>
      </c>
      <c r="H108" s="31" t="s">
        <v>36</v>
      </c>
      <c r="I108" s="30" t="s">
        <v>35</v>
      </c>
      <c r="J108" s="17" t="s">
        <v>40</v>
      </c>
      <c r="K108" s="1" t="s">
        <v>31</v>
      </c>
      <c r="L108" s="18" t="s">
        <v>33</v>
      </c>
      <c r="M108" s="17" t="s">
        <v>7</v>
      </c>
      <c r="N108" s="16">
        <v>281</v>
      </c>
      <c r="O108" s="24">
        <v>49814202.68</v>
      </c>
      <c r="P108" s="29">
        <v>12009499.428626534</v>
      </c>
      <c r="Q108" s="23" t="s">
        <v>32</v>
      </c>
      <c r="R108" s="23" t="s">
        <v>4</v>
      </c>
      <c r="S108" s="1" t="s">
        <v>30</v>
      </c>
      <c r="T108" s="23" t="s">
        <v>4</v>
      </c>
      <c r="U108" s="7" t="s">
        <v>9</v>
      </c>
    </row>
    <row r="109" spans="1:21" ht="48" x14ac:dyDescent="0.25">
      <c r="A109" s="14">
        <v>106</v>
      </c>
      <c r="B109" s="33" t="s">
        <v>39</v>
      </c>
      <c r="C109" s="22" t="s">
        <v>38</v>
      </c>
      <c r="D109" s="28">
        <v>66000</v>
      </c>
      <c r="E109" s="17">
        <v>48</v>
      </c>
      <c r="F109" s="32">
        <v>264000</v>
      </c>
      <c r="G109" s="17" t="s">
        <v>37</v>
      </c>
      <c r="H109" s="31" t="s">
        <v>36</v>
      </c>
      <c r="I109" s="30" t="s">
        <v>35</v>
      </c>
      <c r="J109" s="17" t="s">
        <v>34</v>
      </c>
      <c r="K109" s="1" t="s">
        <v>31</v>
      </c>
      <c r="L109" s="18" t="s">
        <v>33</v>
      </c>
      <c r="M109" s="17" t="s">
        <v>7</v>
      </c>
      <c r="N109" s="16">
        <v>281</v>
      </c>
      <c r="O109" s="24">
        <v>49814202.68</v>
      </c>
      <c r="P109" s="29">
        <v>12009499.428626534</v>
      </c>
      <c r="Q109" s="23" t="s">
        <v>32</v>
      </c>
      <c r="R109" s="23" t="s">
        <v>4</v>
      </c>
      <c r="S109" s="1" t="s">
        <v>30</v>
      </c>
      <c r="T109" s="23" t="s">
        <v>4</v>
      </c>
      <c r="U109" s="7" t="s">
        <v>9</v>
      </c>
    </row>
    <row r="110" spans="1:21" ht="48" x14ac:dyDescent="0.25">
      <c r="A110" s="14">
        <v>107</v>
      </c>
      <c r="B110" s="10"/>
      <c r="C110" s="22" t="s">
        <v>29</v>
      </c>
      <c r="D110" s="28">
        <v>785000</v>
      </c>
      <c r="E110" s="17">
        <v>48</v>
      </c>
      <c r="F110" s="27">
        <v>3140000</v>
      </c>
      <c r="G110" s="26" t="s">
        <v>28</v>
      </c>
      <c r="H110" s="7" t="s">
        <v>22</v>
      </c>
      <c r="I110" s="14" t="s">
        <v>21</v>
      </c>
      <c r="J110" s="25" t="s">
        <v>27</v>
      </c>
      <c r="K110" s="1" t="s">
        <v>16</v>
      </c>
      <c r="L110" s="18" t="s">
        <v>26</v>
      </c>
      <c r="M110" s="17" t="s">
        <v>25</v>
      </c>
      <c r="N110" s="16">
        <v>200</v>
      </c>
      <c r="O110" s="24">
        <f>F110</f>
        <v>3140000</v>
      </c>
      <c r="P110" s="3">
        <f>O110/4.1749</f>
        <v>752113.82308558293</v>
      </c>
      <c r="Q110" s="23" t="s">
        <v>5</v>
      </c>
      <c r="R110" s="23" t="s">
        <v>4</v>
      </c>
      <c r="S110" s="1" t="s">
        <v>15</v>
      </c>
      <c r="T110" s="23" t="s">
        <v>4</v>
      </c>
      <c r="U110" s="7" t="s">
        <v>9</v>
      </c>
    </row>
    <row r="111" spans="1:21" ht="21" x14ac:dyDescent="0.25">
      <c r="A111" s="14">
        <v>108</v>
      </c>
      <c r="B111" s="10"/>
      <c r="C111" s="22" t="s">
        <v>24</v>
      </c>
      <c r="D111" s="21">
        <f>57397.03+686785.18+703435.26+228845.93+140523.77+20286.88+5937.62+742.2+5937.62</f>
        <v>1849891.4900000002</v>
      </c>
      <c r="E111" s="14">
        <v>12</v>
      </c>
      <c r="F111" s="20">
        <f>D111</f>
        <v>1849891.4900000002</v>
      </c>
      <c r="G111" s="14" t="s">
        <v>23</v>
      </c>
      <c r="H111" s="14" t="s">
        <v>22</v>
      </c>
      <c r="I111" s="14" t="s">
        <v>21</v>
      </c>
      <c r="J111" s="19" t="s">
        <v>20</v>
      </c>
      <c r="K111" s="1" t="s">
        <v>16</v>
      </c>
      <c r="L111" s="18" t="s">
        <v>18</v>
      </c>
      <c r="M111" s="17" t="s">
        <v>17</v>
      </c>
      <c r="N111" s="16">
        <v>196</v>
      </c>
      <c r="O111" s="15">
        <f>F111</f>
        <v>1849891.4900000002</v>
      </c>
      <c r="P111" s="3">
        <f>O111/4.1749</f>
        <v>443098.39517114189</v>
      </c>
      <c r="Q111" s="2" t="s">
        <v>5</v>
      </c>
      <c r="R111" s="2" t="s">
        <v>4</v>
      </c>
      <c r="S111" s="1" t="s">
        <v>15</v>
      </c>
      <c r="T111" s="23" t="s">
        <v>4</v>
      </c>
      <c r="U111" s="17" t="s">
        <v>19</v>
      </c>
    </row>
    <row r="112" spans="1:21" ht="24" x14ac:dyDescent="0.25">
      <c r="A112" s="14">
        <v>109</v>
      </c>
      <c r="B112" s="10"/>
      <c r="C112" s="13" t="s">
        <v>14</v>
      </c>
      <c r="D112" s="12">
        <v>150000</v>
      </c>
      <c r="E112" s="6" t="s">
        <v>13</v>
      </c>
      <c r="F112" s="11">
        <v>150000</v>
      </c>
      <c r="G112" s="10"/>
      <c r="H112" s="9" t="s">
        <v>12</v>
      </c>
      <c r="I112" s="9" t="s">
        <v>11</v>
      </c>
      <c r="J112" s="8" t="s">
        <v>10</v>
      </c>
      <c r="K112" s="1" t="s">
        <v>3</v>
      </c>
      <c r="L112" s="6" t="s">
        <v>8</v>
      </c>
      <c r="M112" s="6" t="s">
        <v>7</v>
      </c>
      <c r="N112" s="5" t="s">
        <v>6</v>
      </c>
      <c r="O112" s="4">
        <f>F112</f>
        <v>150000</v>
      </c>
      <c r="P112" s="3">
        <f>O112/4.1749</f>
        <v>35929.004287527845</v>
      </c>
      <c r="Q112" s="2" t="s">
        <v>5</v>
      </c>
      <c r="R112" s="2" t="s">
        <v>4</v>
      </c>
      <c r="S112" s="1" t="s">
        <v>2</v>
      </c>
      <c r="T112" s="23" t="s">
        <v>4</v>
      </c>
      <c r="U112" s="7" t="s">
        <v>9</v>
      </c>
    </row>
    <row r="114" spans="1:1" x14ac:dyDescent="0.25">
      <c r="A114" t="s">
        <v>1</v>
      </c>
    </row>
    <row r="115" spans="1:1" x14ac:dyDescent="0.25">
      <c r="A115" t="s">
        <v>523</v>
      </c>
    </row>
    <row r="116" spans="1:1" x14ac:dyDescent="0.25">
      <c r="A116" t="s">
        <v>0</v>
      </c>
    </row>
    <row r="117" spans="1:1" x14ac:dyDescent="0.25">
      <c r="A117" t="s">
        <v>524</v>
      </c>
    </row>
    <row r="118" spans="1:1" x14ac:dyDescent="0.25">
      <c r="A118" t="s">
        <v>525</v>
      </c>
    </row>
    <row r="119" spans="1:1" x14ac:dyDescent="0.25">
      <c r="A119" t="s">
        <v>526</v>
      </c>
    </row>
    <row r="120" spans="1:1" x14ac:dyDescent="0.25">
      <c r="A120" t="s">
        <v>527</v>
      </c>
    </row>
    <row r="121" spans="1:1" x14ac:dyDescent="0.25">
      <c r="A121" t="s">
        <v>528</v>
      </c>
    </row>
    <row r="122" spans="1:1" x14ac:dyDescent="0.25">
      <c r="A122" t="s">
        <v>529</v>
      </c>
    </row>
    <row r="123" spans="1:1" x14ac:dyDescent="0.25">
      <c r="A123" t="s">
        <v>530</v>
      </c>
    </row>
  </sheetData>
  <autoFilter ref="A3:V112"/>
  <mergeCells count="13">
    <mergeCell ref="O69:O70"/>
    <mergeCell ref="P69:P70"/>
    <mergeCell ref="O28:O31"/>
    <mergeCell ref="P28:P31"/>
    <mergeCell ref="O32:O58"/>
    <mergeCell ref="P32:P58"/>
    <mergeCell ref="O60:O66"/>
    <mergeCell ref="P60:P66"/>
    <mergeCell ref="A1:T1"/>
    <mergeCell ref="O4:O25"/>
    <mergeCell ref="P4:P25"/>
    <mergeCell ref="O26:O27"/>
    <mergeCell ref="P26:P27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5"/>
  <sheetViews>
    <sheetView topLeftCell="A4" workbookViewId="0">
      <selection activeCell="C13" sqref="C13"/>
    </sheetView>
  </sheetViews>
  <sheetFormatPr defaultRowHeight="15" x14ac:dyDescent="0.25"/>
  <cols>
    <col min="1" max="1" width="6.140625" customWidth="1"/>
    <col min="2" max="2" width="0" hidden="1" customWidth="1"/>
    <col min="3" max="3" width="39" customWidth="1"/>
    <col min="4" max="4" width="15.7109375" hidden="1" customWidth="1"/>
    <col min="6" max="6" width="17.5703125" customWidth="1"/>
    <col min="8" max="19" width="0" hidden="1" customWidth="1"/>
    <col min="20" max="20" width="12.140625" customWidth="1"/>
  </cols>
  <sheetData>
    <row r="1" spans="1:22" ht="15.75" x14ac:dyDescent="0.25">
      <c r="A1" s="281" t="s">
        <v>519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281"/>
      <c r="M1" s="281"/>
      <c r="N1" s="281"/>
      <c r="O1" s="281"/>
      <c r="P1" s="281"/>
      <c r="Q1" s="281"/>
      <c r="R1" s="281"/>
      <c r="S1" s="281"/>
      <c r="T1" s="281"/>
      <c r="U1" s="281"/>
    </row>
    <row r="2" spans="1:22" ht="168" x14ac:dyDescent="0.25">
      <c r="A2" s="94" t="s">
        <v>375</v>
      </c>
      <c r="B2" s="94" t="s">
        <v>375</v>
      </c>
      <c r="C2" s="94" t="s">
        <v>374</v>
      </c>
      <c r="D2" s="165" t="s">
        <v>518</v>
      </c>
      <c r="E2" s="94" t="s">
        <v>411</v>
      </c>
      <c r="F2" s="164" t="s">
        <v>371</v>
      </c>
      <c r="G2" s="94" t="s">
        <v>370</v>
      </c>
      <c r="H2" s="93" t="s">
        <v>517</v>
      </c>
      <c r="I2" s="94" t="s">
        <v>369</v>
      </c>
      <c r="J2" s="94" t="s">
        <v>368</v>
      </c>
      <c r="K2" s="93" t="s">
        <v>516</v>
      </c>
      <c r="L2" s="94" t="s">
        <v>366</v>
      </c>
      <c r="M2" s="94" t="s">
        <v>515</v>
      </c>
      <c r="N2" s="94" t="s">
        <v>365</v>
      </c>
      <c r="O2" s="94" t="s">
        <v>364</v>
      </c>
      <c r="P2" s="94" t="s">
        <v>514</v>
      </c>
      <c r="Q2" s="165" t="s">
        <v>513</v>
      </c>
      <c r="R2" s="167" t="s">
        <v>512</v>
      </c>
      <c r="S2" s="94" t="s">
        <v>511</v>
      </c>
      <c r="T2" s="105" t="s">
        <v>358</v>
      </c>
      <c r="U2" s="105" t="s">
        <v>357</v>
      </c>
      <c r="V2" s="166" t="s">
        <v>520</v>
      </c>
    </row>
    <row r="3" spans="1:22" x14ac:dyDescent="0.25">
      <c r="A3" s="94" t="s">
        <v>102</v>
      </c>
      <c r="B3" s="104" t="s">
        <v>102</v>
      </c>
      <c r="C3" s="104" t="s">
        <v>53</v>
      </c>
      <c r="D3" s="163" t="s">
        <v>48</v>
      </c>
      <c r="E3" s="104" t="s">
        <v>48</v>
      </c>
      <c r="F3" s="163" t="s">
        <v>43</v>
      </c>
      <c r="G3" s="104" t="s">
        <v>39</v>
      </c>
      <c r="H3" s="94" t="s">
        <v>355</v>
      </c>
      <c r="I3" s="104" t="s">
        <v>152</v>
      </c>
      <c r="J3" s="104" t="s">
        <v>147</v>
      </c>
      <c r="K3" s="104" t="s">
        <v>141</v>
      </c>
      <c r="L3" s="104" t="s">
        <v>135</v>
      </c>
      <c r="M3" s="94"/>
      <c r="N3" s="94" t="s">
        <v>127</v>
      </c>
      <c r="O3" s="104" t="s">
        <v>121</v>
      </c>
      <c r="P3" s="94" t="s">
        <v>108</v>
      </c>
      <c r="Q3" s="165"/>
      <c r="R3" s="167"/>
      <c r="S3" s="168" t="s">
        <v>356</v>
      </c>
      <c r="T3" s="162" t="s">
        <v>156</v>
      </c>
      <c r="U3" s="162" t="s">
        <v>355</v>
      </c>
      <c r="V3" s="169" t="s">
        <v>152</v>
      </c>
    </row>
    <row r="4" spans="1:22" ht="24" x14ac:dyDescent="0.25">
      <c r="A4" s="41">
        <v>1</v>
      </c>
      <c r="B4" s="41" t="s">
        <v>102</v>
      </c>
      <c r="C4" s="123" t="s">
        <v>510</v>
      </c>
      <c r="D4" s="114">
        <v>2073000</v>
      </c>
      <c r="E4" s="41">
        <v>36</v>
      </c>
      <c r="F4" s="118">
        <v>6219000</v>
      </c>
      <c r="G4" s="41" t="s">
        <v>509</v>
      </c>
      <c r="H4" s="41">
        <v>27</v>
      </c>
      <c r="I4" s="41" t="s">
        <v>504</v>
      </c>
      <c r="J4" s="41" t="s">
        <v>503</v>
      </c>
      <c r="K4" s="41" t="s">
        <v>502</v>
      </c>
      <c r="L4" s="41" t="s">
        <v>6</v>
      </c>
      <c r="M4" s="120">
        <v>9</v>
      </c>
      <c r="N4" s="41" t="s">
        <v>508</v>
      </c>
      <c r="O4" s="41" t="s">
        <v>507</v>
      </c>
      <c r="P4" s="41" t="s">
        <v>500</v>
      </c>
      <c r="Q4" s="114">
        <f t="shared" ref="Q4:Q10" si="0">F4</f>
        <v>6219000</v>
      </c>
      <c r="R4" s="113">
        <f t="shared" ref="R4:R14" si="1">Q4/4.1749</f>
        <v>1489616.5177609045</v>
      </c>
      <c r="S4" s="119" t="s">
        <v>4</v>
      </c>
      <c r="T4" s="111" t="s">
        <v>16</v>
      </c>
      <c r="U4" s="179" t="s">
        <v>30</v>
      </c>
      <c r="V4" s="1" t="s">
        <v>521</v>
      </c>
    </row>
    <row r="5" spans="1:22" ht="24" x14ac:dyDescent="0.25">
      <c r="A5" s="41">
        <v>2</v>
      </c>
      <c r="B5" s="41" t="s">
        <v>53</v>
      </c>
      <c r="C5" s="123" t="s">
        <v>506</v>
      </c>
      <c r="D5" s="114">
        <v>1525081.3</v>
      </c>
      <c r="E5" s="41">
        <v>48</v>
      </c>
      <c r="F5" s="118">
        <v>6100325.2000000002</v>
      </c>
      <c r="G5" s="41" t="s">
        <v>505</v>
      </c>
      <c r="H5" s="41">
        <v>27</v>
      </c>
      <c r="I5" s="41" t="s">
        <v>504</v>
      </c>
      <c r="J5" s="41" t="s">
        <v>503</v>
      </c>
      <c r="K5" s="41" t="s">
        <v>502</v>
      </c>
      <c r="L5" s="41" t="s">
        <v>6</v>
      </c>
      <c r="M5" s="120">
        <v>11</v>
      </c>
      <c r="N5" s="41" t="s">
        <v>501</v>
      </c>
      <c r="O5" s="41" t="s">
        <v>25</v>
      </c>
      <c r="P5" s="41" t="s">
        <v>500</v>
      </c>
      <c r="Q5" s="114">
        <f t="shared" si="0"/>
        <v>6100325.2000000002</v>
      </c>
      <c r="R5" s="113">
        <f t="shared" si="1"/>
        <v>1461190.7351074277</v>
      </c>
      <c r="S5" s="119" t="s">
        <v>4</v>
      </c>
      <c r="T5" s="111" t="s">
        <v>16</v>
      </c>
      <c r="U5" s="179" t="s">
        <v>30</v>
      </c>
      <c r="V5" s="1" t="s">
        <v>521</v>
      </c>
    </row>
    <row r="6" spans="1:22" ht="36" x14ac:dyDescent="0.25">
      <c r="A6" s="279">
        <v>3</v>
      </c>
      <c r="B6" s="41" t="s">
        <v>102</v>
      </c>
      <c r="C6" s="123" t="s">
        <v>499</v>
      </c>
      <c r="D6" s="114">
        <v>500000</v>
      </c>
      <c r="E6" s="41">
        <v>24</v>
      </c>
      <c r="F6" s="118">
        <v>1000000</v>
      </c>
      <c r="G6" s="41" t="s">
        <v>498</v>
      </c>
      <c r="H6" s="41">
        <v>17</v>
      </c>
      <c r="I6" s="140" t="s">
        <v>497</v>
      </c>
      <c r="J6" s="141" t="s">
        <v>479</v>
      </c>
      <c r="K6" s="41" t="s">
        <v>496</v>
      </c>
      <c r="L6" s="41" t="s">
        <v>6</v>
      </c>
      <c r="M6" s="120">
        <v>169</v>
      </c>
      <c r="N6" s="41" t="s">
        <v>495</v>
      </c>
      <c r="O6" s="41" t="s">
        <v>25</v>
      </c>
      <c r="P6" s="41" t="s">
        <v>494</v>
      </c>
      <c r="Q6" s="114">
        <f t="shared" si="0"/>
        <v>1000000</v>
      </c>
      <c r="R6" s="113">
        <f t="shared" si="1"/>
        <v>239526.69525018564</v>
      </c>
      <c r="S6" s="119" t="s">
        <v>4</v>
      </c>
      <c r="T6" s="111" t="s">
        <v>456</v>
      </c>
      <c r="U6" s="179" t="s">
        <v>30</v>
      </c>
      <c r="V6" s="1" t="s">
        <v>521</v>
      </c>
    </row>
    <row r="7" spans="1:22" ht="36" x14ac:dyDescent="0.25">
      <c r="A7" s="280"/>
      <c r="B7" s="13"/>
      <c r="C7" s="8" t="s">
        <v>493</v>
      </c>
      <c r="D7" s="161">
        <v>10000</v>
      </c>
      <c r="E7" s="9" t="s">
        <v>13</v>
      </c>
      <c r="F7" s="145">
        <v>10000</v>
      </c>
      <c r="G7" s="9" t="s">
        <v>492</v>
      </c>
      <c r="H7" s="9">
        <v>17</v>
      </c>
      <c r="I7" s="160" t="s">
        <v>463</v>
      </c>
      <c r="J7" s="160" t="s">
        <v>388</v>
      </c>
      <c r="K7" s="13" t="s">
        <v>20</v>
      </c>
      <c r="L7" s="159" t="s">
        <v>6</v>
      </c>
      <c r="M7" s="120">
        <v>169</v>
      </c>
      <c r="N7" s="13" t="s">
        <v>491</v>
      </c>
      <c r="O7" s="9" t="s">
        <v>490</v>
      </c>
      <c r="P7" s="41" t="s">
        <v>489</v>
      </c>
      <c r="Q7" s="122">
        <f t="shared" si="0"/>
        <v>10000</v>
      </c>
      <c r="R7" s="133">
        <f t="shared" si="1"/>
        <v>2395.2669525018564</v>
      </c>
      <c r="S7" s="119" t="s">
        <v>4</v>
      </c>
      <c r="T7" s="111" t="s">
        <v>456</v>
      </c>
      <c r="U7" s="179" t="s">
        <v>30</v>
      </c>
      <c r="V7" s="1" t="s">
        <v>521</v>
      </c>
    </row>
    <row r="8" spans="1:22" ht="48" x14ac:dyDescent="0.25">
      <c r="A8" s="41">
        <v>4</v>
      </c>
      <c r="B8" s="41" t="s">
        <v>102</v>
      </c>
      <c r="C8" s="123" t="s">
        <v>488</v>
      </c>
      <c r="D8" s="114">
        <v>810000</v>
      </c>
      <c r="E8" s="41">
        <v>48</v>
      </c>
      <c r="F8" s="118">
        <v>3240000</v>
      </c>
      <c r="G8" s="41" t="s">
        <v>487</v>
      </c>
      <c r="H8" s="41">
        <v>16</v>
      </c>
      <c r="I8" s="141" t="s">
        <v>479</v>
      </c>
      <c r="J8" s="141" t="s">
        <v>486</v>
      </c>
      <c r="K8" s="41" t="s">
        <v>20</v>
      </c>
      <c r="L8" s="41" t="s">
        <v>6</v>
      </c>
      <c r="M8" s="120">
        <v>25</v>
      </c>
      <c r="N8" s="41" t="s">
        <v>482</v>
      </c>
      <c r="O8" s="41" t="s">
        <v>25</v>
      </c>
      <c r="P8" s="41" t="s">
        <v>473</v>
      </c>
      <c r="Q8" s="114">
        <f t="shared" si="0"/>
        <v>3240000</v>
      </c>
      <c r="R8" s="113">
        <f t="shared" si="1"/>
        <v>776066.49261060148</v>
      </c>
      <c r="S8" s="119" t="s">
        <v>4</v>
      </c>
      <c r="T8" s="111" t="s">
        <v>16</v>
      </c>
      <c r="U8" s="179" t="s">
        <v>2</v>
      </c>
      <c r="V8" s="1" t="s">
        <v>521</v>
      </c>
    </row>
    <row r="9" spans="1:22" ht="30" x14ac:dyDescent="0.25">
      <c r="A9" s="41">
        <v>5</v>
      </c>
      <c r="B9" s="41" t="s">
        <v>53</v>
      </c>
      <c r="C9" s="123" t="s">
        <v>485</v>
      </c>
      <c r="D9" s="114">
        <v>2500000</v>
      </c>
      <c r="E9" s="41">
        <v>24</v>
      </c>
      <c r="F9" s="118">
        <v>5000000</v>
      </c>
      <c r="G9" s="41" t="s">
        <v>484</v>
      </c>
      <c r="H9" s="41">
        <v>23</v>
      </c>
      <c r="I9" s="141" t="s">
        <v>483</v>
      </c>
      <c r="J9" s="141" t="s">
        <v>450</v>
      </c>
      <c r="K9" s="41" t="s">
        <v>20</v>
      </c>
      <c r="L9" s="41" t="s">
        <v>6</v>
      </c>
      <c r="M9" s="120">
        <v>20</v>
      </c>
      <c r="N9" s="41" t="s">
        <v>482</v>
      </c>
      <c r="O9" s="41" t="s">
        <v>25</v>
      </c>
      <c r="P9" s="41" t="s">
        <v>473</v>
      </c>
      <c r="Q9" s="114">
        <f t="shared" si="0"/>
        <v>5000000</v>
      </c>
      <c r="R9" s="113">
        <f t="shared" si="1"/>
        <v>1197633.4762509281</v>
      </c>
      <c r="S9" s="119" t="s">
        <v>4</v>
      </c>
      <c r="T9" s="111" t="s">
        <v>456</v>
      </c>
      <c r="U9" s="179" t="s">
        <v>2</v>
      </c>
      <c r="V9" s="1" t="s">
        <v>521</v>
      </c>
    </row>
    <row r="10" spans="1:22" ht="30" x14ac:dyDescent="0.25">
      <c r="A10" s="41">
        <v>6</v>
      </c>
      <c r="B10" s="41" t="s">
        <v>48</v>
      </c>
      <c r="C10" s="123" t="s">
        <v>481</v>
      </c>
      <c r="D10" s="114">
        <v>3500000</v>
      </c>
      <c r="E10" s="41">
        <v>48</v>
      </c>
      <c r="F10" s="118">
        <v>14000000</v>
      </c>
      <c r="G10" s="41" t="s">
        <v>480</v>
      </c>
      <c r="H10" s="41">
        <v>6</v>
      </c>
      <c r="I10" s="141" t="s">
        <v>479</v>
      </c>
      <c r="J10" s="141" t="s">
        <v>450</v>
      </c>
      <c r="K10" s="41" t="s">
        <v>20</v>
      </c>
      <c r="L10" s="41" t="s">
        <v>6</v>
      </c>
      <c r="M10" s="120">
        <v>16</v>
      </c>
      <c r="N10" s="41" t="s">
        <v>478</v>
      </c>
      <c r="O10" s="41" t="s">
        <v>25</v>
      </c>
      <c r="P10" s="41" t="s">
        <v>473</v>
      </c>
      <c r="Q10" s="114">
        <f t="shared" si="0"/>
        <v>14000000</v>
      </c>
      <c r="R10" s="113">
        <f t="shared" si="1"/>
        <v>3353373.7335025989</v>
      </c>
      <c r="S10" s="119" t="s">
        <v>4</v>
      </c>
      <c r="T10" s="111" t="s">
        <v>456</v>
      </c>
      <c r="U10" s="204" t="s">
        <v>15</v>
      </c>
      <c r="V10" s="1" t="s">
        <v>521</v>
      </c>
    </row>
    <row r="11" spans="1:22" ht="30" x14ac:dyDescent="0.25">
      <c r="A11" s="41">
        <v>7</v>
      </c>
      <c r="B11" s="17" t="s">
        <v>43</v>
      </c>
      <c r="C11" s="19" t="s">
        <v>477</v>
      </c>
      <c r="D11" s="158">
        <v>100000</v>
      </c>
      <c r="E11" s="17">
        <v>36</v>
      </c>
      <c r="F11" s="118">
        <v>300000</v>
      </c>
      <c r="G11" s="17" t="s">
        <v>476</v>
      </c>
      <c r="H11" s="17">
        <v>4</v>
      </c>
      <c r="I11" s="157" t="s">
        <v>84</v>
      </c>
      <c r="J11" s="157" t="s">
        <v>450</v>
      </c>
      <c r="K11" s="17" t="s">
        <v>475</v>
      </c>
      <c r="L11" s="17" t="s">
        <v>6</v>
      </c>
      <c r="M11" s="120">
        <v>14</v>
      </c>
      <c r="N11" s="156" t="s">
        <v>474</v>
      </c>
      <c r="O11" s="17" t="s">
        <v>25</v>
      </c>
      <c r="P11" s="17" t="s">
        <v>473</v>
      </c>
      <c r="Q11" s="155">
        <v>300000</v>
      </c>
      <c r="R11" s="113">
        <f t="shared" si="1"/>
        <v>71858.00857505569</v>
      </c>
      <c r="S11" s="154" t="s">
        <v>4</v>
      </c>
      <c r="T11" s="111" t="s">
        <v>456</v>
      </c>
      <c r="U11" s="204" t="s">
        <v>15</v>
      </c>
      <c r="V11" s="1" t="s">
        <v>521</v>
      </c>
    </row>
    <row r="12" spans="1:22" ht="31.5" x14ac:dyDescent="0.25">
      <c r="A12" s="279">
        <v>8</v>
      </c>
      <c r="B12" s="147" t="s">
        <v>102</v>
      </c>
      <c r="C12" s="123" t="s">
        <v>472</v>
      </c>
      <c r="D12" s="146">
        <v>240000</v>
      </c>
      <c r="E12" s="9">
        <v>36</v>
      </c>
      <c r="F12" s="137">
        <v>720000</v>
      </c>
      <c r="G12" s="9" t="s">
        <v>471</v>
      </c>
      <c r="H12" s="153">
        <v>7</v>
      </c>
      <c r="I12" s="9" t="s">
        <v>84</v>
      </c>
      <c r="J12" s="9" t="s">
        <v>470</v>
      </c>
      <c r="K12" s="9" t="s">
        <v>469</v>
      </c>
      <c r="L12" s="9" t="s">
        <v>468</v>
      </c>
      <c r="M12" s="120" t="s">
        <v>467</v>
      </c>
      <c r="N12" s="152" t="s">
        <v>466</v>
      </c>
      <c r="O12" s="9" t="s">
        <v>7</v>
      </c>
      <c r="P12" s="41" t="s">
        <v>177</v>
      </c>
      <c r="Q12" s="114">
        <f>F12</f>
        <v>720000</v>
      </c>
      <c r="R12" s="113">
        <f t="shared" si="1"/>
        <v>172459.22058013367</v>
      </c>
      <c r="S12" s="119" t="s">
        <v>4</v>
      </c>
      <c r="T12" s="111" t="s">
        <v>16</v>
      </c>
      <c r="U12" s="204" t="s">
        <v>15</v>
      </c>
      <c r="V12" s="1" t="s">
        <v>521</v>
      </c>
    </row>
    <row r="13" spans="1:22" ht="72" x14ac:dyDescent="0.25">
      <c r="A13" s="280"/>
      <c r="B13" s="124" t="s">
        <v>53</v>
      </c>
      <c r="C13" s="8" t="s">
        <v>465</v>
      </c>
      <c r="D13" s="151">
        <v>126000</v>
      </c>
      <c r="E13" s="41">
        <v>12</v>
      </c>
      <c r="F13" s="118">
        <v>126000</v>
      </c>
      <c r="G13" s="41" t="s">
        <v>464</v>
      </c>
      <c r="H13" s="41">
        <v>7</v>
      </c>
      <c r="I13" s="141" t="s">
        <v>463</v>
      </c>
      <c r="J13" s="41" t="s">
        <v>402</v>
      </c>
      <c r="K13" s="150" t="s">
        <v>180</v>
      </c>
      <c r="L13" s="149"/>
      <c r="M13" s="120">
        <v>150</v>
      </c>
      <c r="N13" s="124" t="s">
        <v>462</v>
      </c>
      <c r="O13" s="147" t="s">
        <v>7</v>
      </c>
      <c r="P13" s="41" t="s">
        <v>177</v>
      </c>
      <c r="Q13" s="122">
        <f>F13</f>
        <v>126000</v>
      </c>
      <c r="R13" s="148">
        <f t="shared" si="1"/>
        <v>30180.36360152339</v>
      </c>
      <c r="S13" s="119" t="s">
        <v>4</v>
      </c>
      <c r="T13" s="111" t="s">
        <v>16</v>
      </c>
      <c r="U13" s="204" t="s">
        <v>15</v>
      </c>
      <c r="V13" s="1" t="s">
        <v>521</v>
      </c>
    </row>
    <row r="14" spans="1:22" ht="96" x14ac:dyDescent="0.25">
      <c r="A14" s="41">
        <v>9</v>
      </c>
      <c r="B14" s="147" t="s">
        <v>53</v>
      </c>
      <c r="C14" s="123" t="s">
        <v>461</v>
      </c>
      <c r="D14" s="146">
        <v>300000</v>
      </c>
      <c r="E14" s="9" t="s">
        <v>66</v>
      </c>
      <c r="F14" s="145">
        <v>300000</v>
      </c>
      <c r="G14" s="9" t="s">
        <v>460</v>
      </c>
      <c r="H14" s="9">
        <v>13</v>
      </c>
      <c r="I14" s="41" t="s">
        <v>84</v>
      </c>
      <c r="J14" s="9" t="s">
        <v>459</v>
      </c>
      <c r="K14" s="9" t="s">
        <v>458</v>
      </c>
      <c r="L14" s="9" t="s">
        <v>6</v>
      </c>
      <c r="M14" s="120">
        <v>1</v>
      </c>
      <c r="N14" s="9" t="s">
        <v>457</v>
      </c>
      <c r="O14" s="9" t="s">
        <v>61</v>
      </c>
      <c r="P14" s="41" t="s">
        <v>69</v>
      </c>
      <c r="Q14" s="114">
        <v>300000</v>
      </c>
      <c r="R14" s="113">
        <f t="shared" si="1"/>
        <v>71858.00857505569</v>
      </c>
      <c r="S14" s="119" t="s">
        <v>4</v>
      </c>
      <c r="T14" s="111" t="s">
        <v>456</v>
      </c>
      <c r="U14" s="204" t="s">
        <v>15</v>
      </c>
      <c r="V14" s="1" t="s">
        <v>521</v>
      </c>
    </row>
    <row r="15" spans="1:22" ht="24" x14ac:dyDescent="0.25">
      <c r="A15" s="41">
        <v>10</v>
      </c>
      <c r="B15" s="142" t="s">
        <v>102</v>
      </c>
      <c r="C15" s="123" t="s">
        <v>455</v>
      </c>
      <c r="D15" s="114">
        <v>45000</v>
      </c>
      <c r="E15" s="41">
        <v>48</v>
      </c>
      <c r="F15" s="118">
        <v>180000</v>
      </c>
      <c r="G15" s="144" t="s">
        <v>443</v>
      </c>
      <c r="H15" s="41">
        <v>1</v>
      </c>
      <c r="I15" s="141" t="s">
        <v>454</v>
      </c>
      <c r="J15" s="140" t="s">
        <v>453</v>
      </c>
      <c r="K15" s="41" t="s">
        <v>452</v>
      </c>
      <c r="L15" s="9" t="s">
        <v>6</v>
      </c>
      <c r="M15" s="120">
        <v>42</v>
      </c>
      <c r="N15" s="41" t="s">
        <v>440</v>
      </c>
      <c r="O15" s="41" t="s">
        <v>7</v>
      </c>
      <c r="P15" s="41" t="s">
        <v>32</v>
      </c>
      <c r="Q15" s="114">
        <f>F15+F16</f>
        <v>2100000</v>
      </c>
      <c r="R15" s="113">
        <f>Q15/4.1479</f>
        <v>506280.28640999063</v>
      </c>
      <c r="S15" s="119" t="s">
        <v>4</v>
      </c>
      <c r="T15" s="111" t="s">
        <v>16</v>
      </c>
      <c r="U15" s="204" t="s">
        <v>68</v>
      </c>
      <c r="V15" s="1" t="s">
        <v>521</v>
      </c>
    </row>
    <row r="16" spans="1:22" ht="48" x14ac:dyDescent="0.25">
      <c r="A16" s="41">
        <v>11</v>
      </c>
      <c r="B16" s="142" t="s">
        <v>53</v>
      </c>
      <c r="C16" s="123" t="s">
        <v>451</v>
      </c>
      <c r="D16" s="114">
        <v>480000</v>
      </c>
      <c r="E16" s="41">
        <v>48</v>
      </c>
      <c r="F16" s="118">
        <v>1920000</v>
      </c>
      <c r="G16" s="143"/>
      <c r="H16" s="41">
        <v>1</v>
      </c>
      <c r="I16" s="141" t="s">
        <v>450</v>
      </c>
      <c r="J16" s="140" t="s">
        <v>449</v>
      </c>
      <c r="K16" s="41">
        <v>72</v>
      </c>
      <c r="L16" s="41" t="s">
        <v>448</v>
      </c>
      <c r="M16" s="120">
        <v>47</v>
      </c>
      <c r="N16" s="41" t="s">
        <v>440</v>
      </c>
      <c r="O16" s="41" t="s">
        <v>7</v>
      </c>
      <c r="P16" s="41" t="s">
        <v>32</v>
      </c>
      <c r="Q16" s="114">
        <v>2100000</v>
      </c>
      <c r="R16" s="113">
        <v>506280.28640999063</v>
      </c>
      <c r="S16" s="119" t="s">
        <v>4</v>
      </c>
      <c r="T16" s="111" t="s">
        <v>16</v>
      </c>
      <c r="U16" s="204" t="s">
        <v>68</v>
      </c>
      <c r="V16" s="1" t="s">
        <v>521</v>
      </c>
    </row>
    <row r="17" spans="1:22" ht="36" x14ac:dyDescent="0.25">
      <c r="A17" s="41">
        <v>12</v>
      </c>
      <c r="B17" s="142" t="s">
        <v>48</v>
      </c>
      <c r="C17" s="123" t="s">
        <v>447</v>
      </c>
      <c r="D17" s="114">
        <v>25000</v>
      </c>
      <c r="E17" s="41">
        <v>48</v>
      </c>
      <c r="F17" s="118">
        <v>100000</v>
      </c>
      <c r="G17" s="41" t="s">
        <v>443</v>
      </c>
      <c r="H17" s="41">
        <v>1</v>
      </c>
      <c r="I17" s="41" t="s">
        <v>446</v>
      </c>
      <c r="J17" s="141" t="s">
        <v>79</v>
      </c>
      <c r="K17" s="41">
        <v>67</v>
      </c>
      <c r="L17" s="41" t="s">
        <v>445</v>
      </c>
      <c r="M17" s="120">
        <v>42</v>
      </c>
      <c r="N17" s="41" t="s">
        <v>440</v>
      </c>
      <c r="O17" s="41" t="s">
        <v>7</v>
      </c>
      <c r="P17" s="41" t="s">
        <v>32</v>
      </c>
      <c r="Q17" s="114">
        <f>F17</f>
        <v>100000</v>
      </c>
      <c r="R17" s="113">
        <f t="shared" ref="R17:R23" si="2">Q17/4.1749</f>
        <v>23952.669525018562</v>
      </c>
      <c r="S17" s="119" t="s">
        <v>4</v>
      </c>
      <c r="T17" s="111" t="s">
        <v>16</v>
      </c>
      <c r="U17" s="204" t="s">
        <v>2</v>
      </c>
      <c r="V17" s="1" t="s">
        <v>521</v>
      </c>
    </row>
    <row r="18" spans="1:22" ht="216" x14ac:dyDescent="0.25">
      <c r="A18" s="41">
        <v>13</v>
      </c>
      <c r="B18" s="41" t="s">
        <v>156</v>
      </c>
      <c r="C18" s="123" t="s">
        <v>444</v>
      </c>
      <c r="D18" s="114">
        <v>193075</v>
      </c>
      <c r="E18" s="41">
        <v>48</v>
      </c>
      <c r="F18" s="118">
        <v>772300</v>
      </c>
      <c r="G18" s="41" t="s">
        <v>443</v>
      </c>
      <c r="H18" s="41">
        <v>1</v>
      </c>
      <c r="I18" s="41" t="s">
        <v>6</v>
      </c>
      <c r="J18" s="140"/>
      <c r="K18" s="41" t="s">
        <v>442</v>
      </c>
      <c r="L18" s="41" t="s">
        <v>441</v>
      </c>
      <c r="M18" s="120">
        <v>46</v>
      </c>
      <c r="N18" s="41" t="s">
        <v>440</v>
      </c>
      <c r="O18" s="41" t="s">
        <v>7</v>
      </c>
      <c r="P18" s="41" t="s">
        <v>32</v>
      </c>
      <c r="Q18" s="114">
        <f>F18</f>
        <v>772300</v>
      </c>
      <c r="R18" s="113">
        <f t="shared" si="2"/>
        <v>184986.46674171835</v>
      </c>
      <c r="S18" s="119" t="s">
        <v>4</v>
      </c>
      <c r="T18" s="111" t="s">
        <v>16</v>
      </c>
      <c r="U18" s="205" t="s">
        <v>15</v>
      </c>
      <c r="V18" s="1" t="s">
        <v>521</v>
      </c>
    </row>
    <row r="19" spans="1:22" ht="48" x14ac:dyDescent="0.25">
      <c r="A19" s="41">
        <v>14</v>
      </c>
      <c r="B19" s="41" t="s">
        <v>102</v>
      </c>
      <c r="C19" s="123" t="s">
        <v>439</v>
      </c>
      <c r="D19" s="114">
        <v>184000</v>
      </c>
      <c r="E19" s="41">
        <v>48</v>
      </c>
      <c r="F19" s="118">
        <v>736000</v>
      </c>
      <c r="G19" s="41" t="s">
        <v>437</v>
      </c>
      <c r="H19" s="41">
        <v>1</v>
      </c>
      <c r="I19" s="41" t="s">
        <v>6</v>
      </c>
      <c r="J19" s="41" t="s">
        <v>6</v>
      </c>
      <c r="K19" s="41" t="s">
        <v>436</v>
      </c>
      <c r="L19" s="41" t="s">
        <v>6</v>
      </c>
      <c r="M19" s="120">
        <v>177</v>
      </c>
      <c r="N19" s="41" t="s">
        <v>435</v>
      </c>
      <c r="O19" s="41" t="s">
        <v>25</v>
      </c>
      <c r="P19" s="41" t="s">
        <v>5</v>
      </c>
      <c r="Q19" s="114">
        <f>F19</f>
        <v>736000</v>
      </c>
      <c r="R19" s="113">
        <f t="shared" si="2"/>
        <v>176291.64770413662</v>
      </c>
      <c r="S19" s="119" t="s">
        <v>427</v>
      </c>
      <c r="T19" s="111" t="s">
        <v>16</v>
      </c>
      <c r="U19" s="205" t="s">
        <v>15</v>
      </c>
      <c r="V19" s="1" t="s">
        <v>521</v>
      </c>
    </row>
    <row r="20" spans="1:22" ht="60" x14ac:dyDescent="0.25">
      <c r="A20" s="139">
        <v>15</v>
      </c>
      <c r="B20" s="41" t="s">
        <v>53</v>
      </c>
      <c r="C20" s="123" t="s">
        <v>438</v>
      </c>
      <c r="D20" s="114">
        <v>32500</v>
      </c>
      <c r="E20" s="41">
        <v>48</v>
      </c>
      <c r="F20" s="118">
        <v>130000</v>
      </c>
      <c r="G20" s="41" t="s">
        <v>437</v>
      </c>
      <c r="H20" s="41">
        <v>1</v>
      </c>
      <c r="I20" s="41" t="s">
        <v>6</v>
      </c>
      <c r="J20" s="41" t="s">
        <v>6</v>
      </c>
      <c r="K20" s="41" t="s">
        <v>436</v>
      </c>
      <c r="L20" s="41" t="s">
        <v>6</v>
      </c>
      <c r="M20" s="120">
        <v>214</v>
      </c>
      <c r="N20" s="41" t="s">
        <v>435</v>
      </c>
      <c r="O20" s="41" t="s">
        <v>25</v>
      </c>
      <c r="P20" s="41" t="s">
        <v>5</v>
      </c>
      <c r="Q20" s="114">
        <v>130000</v>
      </c>
      <c r="R20" s="113">
        <f t="shared" si="2"/>
        <v>31138.47038252413</v>
      </c>
      <c r="S20" s="119" t="s">
        <v>427</v>
      </c>
      <c r="T20" s="111" t="s">
        <v>3</v>
      </c>
      <c r="U20" s="205" t="s">
        <v>15</v>
      </c>
      <c r="V20" s="1" t="s">
        <v>521</v>
      </c>
    </row>
    <row r="21" spans="1:22" ht="48" x14ac:dyDescent="0.25">
      <c r="A21" s="41">
        <v>16</v>
      </c>
      <c r="B21" s="6">
        <v>12</v>
      </c>
      <c r="C21" s="138" t="s">
        <v>434</v>
      </c>
      <c r="D21" s="6" t="s">
        <v>433</v>
      </c>
      <c r="E21" s="128">
        <v>12</v>
      </c>
      <c r="F21" s="137">
        <v>5000</v>
      </c>
      <c r="G21" s="6" t="s">
        <v>432</v>
      </c>
      <c r="H21" s="6">
        <v>1</v>
      </c>
      <c r="I21" s="6" t="s">
        <v>431</v>
      </c>
      <c r="J21" s="6" t="s">
        <v>431</v>
      </c>
      <c r="K21" s="95" t="s">
        <v>430</v>
      </c>
      <c r="L21" s="136" t="s">
        <v>429</v>
      </c>
      <c r="M21" s="135">
        <v>214</v>
      </c>
      <c r="N21" s="6" t="s">
        <v>428</v>
      </c>
      <c r="O21" s="134" t="s">
        <v>25</v>
      </c>
      <c r="P21" s="41" t="s">
        <v>5</v>
      </c>
      <c r="Q21" s="122">
        <f>F21</f>
        <v>5000</v>
      </c>
      <c r="R21" s="133">
        <f t="shared" si="2"/>
        <v>1197.6334762509282</v>
      </c>
      <c r="S21" s="41" t="s">
        <v>427</v>
      </c>
      <c r="T21" s="111" t="s">
        <v>3</v>
      </c>
      <c r="U21" s="205" t="s">
        <v>15</v>
      </c>
      <c r="V21" s="1" t="s">
        <v>521</v>
      </c>
    </row>
    <row r="22" spans="1:22" ht="24" x14ac:dyDescent="0.25">
      <c r="A22" s="41">
        <v>17</v>
      </c>
      <c r="B22" s="128" t="s">
        <v>48</v>
      </c>
      <c r="C22" s="132" t="s">
        <v>426</v>
      </c>
      <c r="D22" s="127">
        <f>56183.64+17702.4+273832.95+278215.65+102482.31+79003.56+14647.26+5941.43+6716.43+4115.87</f>
        <v>838841.50000000012</v>
      </c>
      <c r="E22" s="128">
        <v>12</v>
      </c>
      <c r="F22" s="131">
        <f>D22</f>
        <v>838841.50000000012</v>
      </c>
      <c r="G22" s="128" t="s">
        <v>425</v>
      </c>
      <c r="H22" s="128">
        <v>27</v>
      </c>
      <c r="I22" s="128" t="s">
        <v>84</v>
      </c>
      <c r="J22" s="130" t="s">
        <v>424</v>
      </c>
      <c r="K22" s="128" t="s">
        <v>20</v>
      </c>
      <c r="L22" s="128" t="s">
        <v>423</v>
      </c>
      <c r="M22" s="129">
        <v>196</v>
      </c>
      <c r="N22" s="128" t="s">
        <v>18</v>
      </c>
      <c r="O22" s="128" t="s">
        <v>25</v>
      </c>
      <c r="P22" s="128" t="s">
        <v>5</v>
      </c>
      <c r="Q22" s="127">
        <f>F22</f>
        <v>838841.50000000012</v>
      </c>
      <c r="R22" s="126">
        <f t="shared" si="2"/>
        <v>200924.93233370862</v>
      </c>
      <c r="S22" s="125" t="s">
        <v>4</v>
      </c>
      <c r="T22" s="111" t="s">
        <v>16</v>
      </c>
      <c r="U22" s="204" t="s">
        <v>15</v>
      </c>
      <c r="V22" s="1" t="s">
        <v>521</v>
      </c>
    </row>
    <row r="23" spans="1:22" ht="84" x14ac:dyDescent="0.25">
      <c r="A23" s="41">
        <v>18</v>
      </c>
      <c r="B23" s="124" t="s">
        <v>102</v>
      </c>
      <c r="C23" s="123" t="s">
        <v>422</v>
      </c>
      <c r="D23" s="122">
        <v>150000</v>
      </c>
      <c r="E23" s="115" t="s">
        <v>13</v>
      </c>
      <c r="F23" s="121">
        <v>150000</v>
      </c>
      <c r="G23" s="41" t="s">
        <v>413</v>
      </c>
      <c r="H23" s="9">
        <v>12</v>
      </c>
      <c r="I23" s="9" t="s">
        <v>421</v>
      </c>
      <c r="J23" s="9" t="s">
        <v>420</v>
      </c>
      <c r="K23" s="13" t="s">
        <v>419</v>
      </c>
      <c r="L23" s="13"/>
      <c r="M23" s="129">
        <v>248</v>
      </c>
      <c r="N23" s="13" t="s">
        <v>60</v>
      </c>
      <c r="O23" s="44" t="s">
        <v>7</v>
      </c>
      <c r="P23" s="128" t="s">
        <v>5</v>
      </c>
      <c r="Q23" s="127">
        <f>150000+180000+480000</f>
        <v>810000</v>
      </c>
      <c r="R23" s="126">
        <f t="shared" si="2"/>
        <v>194016.62315265037</v>
      </c>
      <c r="S23" s="125" t="s">
        <v>4</v>
      </c>
      <c r="T23" s="111" t="s">
        <v>3</v>
      </c>
      <c r="U23" s="204" t="s">
        <v>15</v>
      </c>
      <c r="V23" s="1" t="s">
        <v>521</v>
      </c>
    </row>
    <row r="24" spans="1:22" ht="48" x14ac:dyDescent="0.25">
      <c r="A24" s="41">
        <v>19</v>
      </c>
      <c r="B24" s="124" t="s">
        <v>53</v>
      </c>
      <c r="C24" s="123" t="s">
        <v>418</v>
      </c>
      <c r="D24" s="122">
        <v>180000</v>
      </c>
      <c r="E24" s="115" t="s">
        <v>13</v>
      </c>
      <c r="F24" s="121">
        <v>180000</v>
      </c>
      <c r="G24" s="41" t="s">
        <v>413</v>
      </c>
      <c r="H24" s="9">
        <v>12</v>
      </c>
      <c r="I24" s="9" t="s">
        <v>417</v>
      </c>
      <c r="J24" s="9" t="s">
        <v>416</v>
      </c>
      <c r="K24" s="13" t="s">
        <v>415</v>
      </c>
      <c r="L24" s="13"/>
      <c r="M24" s="120">
        <v>248</v>
      </c>
      <c r="N24" s="13" t="s">
        <v>60</v>
      </c>
      <c r="O24" s="44" t="s">
        <v>7</v>
      </c>
      <c r="P24" s="41" t="s">
        <v>5</v>
      </c>
      <c r="Q24" s="114">
        <v>810000</v>
      </c>
      <c r="R24" s="113">
        <v>194016.62315265037</v>
      </c>
      <c r="S24" s="119" t="s">
        <v>4</v>
      </c>
      <c r="T24" s="111" t="s">
        <v>3</v>
      </c>
      <c r="U24" s="204" t="s">
        <v>15</v>
      </c>
      <c r="V24" s="1" t="s">
        <v>521</v>
      </c>
    </row>
    <row r="25" spans="1:22" ht="48" x14ac:dyDescent="0.25">
      <c r="A25" s="17">
        <v>20</v>
      </c>
      <c r="B25" s="115"/>
      <c r="C25" s="19" t="s">
        <v>414</v>
      </c>
      <c r="D25" s="114">
        <v>480000</v>
      </c>
      <c r="E25" s="115" t="s">
        <v>13</v>
      </c>
      <c r="F25" s="118">
        <v>480000</v>
      </c>
      <c r="G25" s="41" t="s">
        <v>413</v>
      </c>
      <c r="H25" s="115">
        <v>12</v>
      </c>
      <c r="I25" s="117"/>
      <c r="J25" s="117"/>
      <c r="K25" s="115"/>
      <c r="L25" s="115"/>
      <c r="M25" s="116">
        <v>248</v>
      </c>
      <c r="N25" s="9" t="s">
        <v>60</v>
      </c>
      <c r="O25" s="41" t="s">
        <v>7</v>
      </c>
      <c r="P25" s="115" t="s">
        <v>5</v>
      </c>
      <c r="Q25" s="114">
        <v>810000</v>
      </c>
      <c r="R25" s="113">
        <v>194016.62315265037</v>
      </c>
      <c r="S25" s="112" t="s">
        <v>4</v>
      </c>
      <c r="T25" s="111" t="s">
        <v>3</v>
      </c>
      <c r="U25" s="204" t="s">
        <v>68</v>
      </c>
      <c r="V25" s="1" t="s">
        <v>521</v>
      </c>
    </row>
  </sheetData>
  <mergeCells count="3">
    <mergeCell ref="A6:A7"/>
    <mergeCell ref="A12:A13"/>
    <mergeCell ref="A1:U1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"/>
  <sheetViews>
    <sheetView workbookViewId="0">
      <selection activeCell="L14" sqref="L14"/>
    </sheetView>
  </sheetViews>
  <sheetFormatPr defaultRowHeight="15" x14ac:dyDescent="0.25"/>
  <cols>
    <col min="1" max="1" width="6.42578125" customWidth="1"/>
    <col min="2" max="2" width="36.7109375" customWidth="1"/>
    <col min="3" max="3" width="13.7109375" customWidth="1"/>
    <col min="4" max="4" width="18.28515625" customWidth="1"/>
    <col min="5" max="5" width="19.42578125" hidden="1" customWidth="1"/>
    <col min="6" max="6" width="13" customWidth="1"/>
    <col min="7" max="7" width="23.28515625" hidden="1" customWidth="1"/>
    <col min="8" max="10" width="0" hidden="1" customWidth="1"/>
  </cols>
  <sheetData>
    <row r="1" spans="1:13" x14ac:dyDescent="0.25">
      <c r="A1" s="269" t="s">
        <v>412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</row>
    <row r="2" spans="1:13" ht="96" x14ac:dyDescent="0.25">
      <c r="A2" s="110" t="s">
        <v>375</v>
      </c>
      <c r="B2" s="109" t="s">
        <v>374</v>
      </c>
      <c r="C2" s="94" t="s">
        <v>411</v>
      </c>
      <c r="D2" s="108" t="s">
        <v>371</v>
      </c>
      <c r="E2" s="107" t="s">
        <v>410</v>
      </c>
      <c r="F2" s="94" t="s">
        <v>370</v>
      </c>
      <c r="G2" s="106" t="s">
        <v>409</v>
      </c>
      <c r="H2" s="106" t="s">
        <v>369</v>
      </c>
      <c r="I2" s="106" t="s">
        <v>408</v>
      </c>
      <c r="J2" s="106" t="s">
        <v>407</v>
      </c>
      <c r="K2" s="105" t="s">
        <v>358</v>
      </c>
      <c r="L2" s="93" t="s">
        <v>357</v>
      </c>
      <c r="M2" s="172" t="s">
        <v>520</v>
      </c>
    </row>
    <row r="3" spans="1:13" x14ac:dyDescent="0.25">
      <c r="A3" s="91" t="s">
        <v>102</v>
      </c>
      <c r="B3" s="91" t="s">
        <v>53</v>
      </c>
      <c r="C3" s="104" t="s">
        <v>48</v>
      </c>
      <c r="D3" s="94" t="s">
        <v>43</v>
      </c>
      <c r="E3" s="103" t="s">
        <v>43</v>
      </c>
      <c r="F3" s="91" t="s">
        <v>39</v>
      </c>
      <c r="G3" s="103" t="s">
        <v>156</v>
      </c>
      <c r="H3" s="103" t="s">
        <v>355</v>
      </c>
      <c r="I3" s="103" t="s">
        <v>152</v>
      </c>
      <c r="J3" s="103" t="s">
        <v>147</v>
      </c>
      <c r="K3" s="91" t="s">
        <v>156</v>
      </c>
      <c r="L3" s="94" t="s">
        <v>355</v>
      </c>
      <c r="M3" s="169" t="s">
        <v>152</v>
      </c>
    </row>
    <row r="4" spans="1:13" ht="55.5" customHeight="1" x14ac:dyDescent="0.25">
      <c r="A4" s="9">
        <v>1</v>
      </c>
      <c r="B4" s="44" t="s">
        <v>406</v>
      </c>
      <c r="C4" s="41" t="s">
        <v>382</v>
      </c>
      <c r="D4" s="102">
        <v>4500000</v>
      </c>
      <c r="E4" s="96">
        <f t="shared" ref="E4:E14" si="0">D4/4.1749</f>
        <v>1077870.1286258353</v>
      </c>
      <c r="F4" s="9">
        <v>45000000</v>
      </c>
      <c r="G4" s="13" t="s">
        <v>405</v>
      </c>
      <c r="H4" s="100" t="s">
        <v>385</v>
      </c>
      <c r="I4" s="9" t="s">
        <v>12</v>
      </c>
      <c r="J4" s="44" t="s">
        <v>63</v>
      </c>
      <c r="K4" s="1" t="s">
        <v>16</v>
      </c>
      <c r="L4" s="189" t="s">
        <v>2</v>
      </c>
      <c r="M4" s="1" t="s">
        <v>522</v>
      </c>
    </row>
    <row r="5" spans="1:13" ht="92.25" customHeight="1" x14ac:dyDescent="0.25">
      <c r="A5" s="9">
        <v>2</v>
      </c>
      <c r="B5" s="44" t="s">
        <v>404</v>
      </c>
      <c r="C5" s="41" t="s">
        <v>382</v>
      </c>
      <c r="D5" s="102">
        <v>65000000</v>
      </c>
      <c r="E5" s="96">
        <f t="shared" si="0"/>
        <v>15569235.191262066</v>
      </c>
      <c r="F5" s="9">
        <v>45000000</v>
      </c>
      <c r="G5" s="13" t="s">
        <v>403</v>
      </c>
      <c r="H5" s="100" t="s">
        <v>388</v>
      </c>
      <c r="I5" s="9" t="s">
        <v>402</v>
      </c>
      <c r="J5" s="44" t="s">
        <v>401</v>
      </c>
      <c r="K5" s="1" t="s">
        <v>16</v>
      </c>
      <c r="L5" s="189" t="s">
        <v>2</v>
      </c>
      <c r="M5" s="1" t="s">
        <v>522</v>
      </c>
    </row>
    <row r="6" spans="1:13" ht="60" x14ac:dyDescent="0.25">
      <c r="A6" s="98">
        <v>3</v>
      </c>
      <c r="B6" s="99" t="s">
        <v>400</v>
      </c>
      <c r="C6" s="41" t="s">
        <v>382</v>
      </c>
      <c r="D6" s="101">
        <v>40000</v>
      </c>
      <c r="E6" s="96">
        <f t="shared" si="0"/>
        <v>9581.0678100074256</v>
      </c>
      <c r="F6" s="98" t="s">
        <v>390</v>
      </c>
      <c r="G6" s="99" t="s">
        <v>7</v>
      </c>
      <c r="H6" s="100" t="s">
        <v>389</v>
      </c>
      <c r="I6" s="100" t="s">
        <v>388</v>
      </c>
      <c r="J6" s="99" t="s">
        <v>397</v>
      </c>
      <c r="K6" s="1" t="s">
        <v>16</v>
      </c>
      <c r="L6" s="189" t="s">
        <v>30</v>
      </c>
      <c r="M6" s="1" t="s">
        <v>522</v>
      </c>
    </row>
    <row r="7" spans="1:13" ht="36" x14ac:dyDescent="0.25">
      <c r="A7" s="98">
        <v>4</v>
      </c>
      <c r="B7" s="99" t="s">
        <v>399</v>
      </c>
      <c r="C7" s="41" t="s">
        <v>382</v>
      </c>
      <c r="D7" s="101">
        <v>200000</v>
      </c>
      <c r="E7" s="96">
        <f t="shared" si="0"/>
        <v>47905.339050037124</v>
      </c>
      <c r="F7" s="98" t="s">
        <v>390</v>
      </c>
      <c r="G7" s="99" t="s">
        <v>7</v>
      </c>
      <c r="H7" s="100" t="s">
        <v>389</v>
      </c>
      <c r="I7" s="100" t="s">
        <v>388</v>
      </c>
      <c r="J7" s="99" t="s">
        <v>392</v>
      </c>
      <c r="K7" s="1" t="s">
        <v>16</v>
      </c>
      <c r="L7" s="189" t="s">
        <v>30</v>
      </c>
      <c r="M7" s="1" t="s">
        <v>522</v>
      </c>
    </row>
    <row r="8" spans="1:13" ht="60" x14ac:dyDescent="0.25">
      <c r="A8" s="9">
        <v>5</v>
      </c>
      <c r="B8" s="99" t="s">
        <v>398</v>
      </c>
      <c r="C8" s="41" t="s">
        <v>382</v>
      </c>
      <c r="D8" s="101">
        <v>500000</v>
      </c>
      <c r="E8" s="96">
        <f t="shared" si="0"/>
        <v>119763.34762509282</v>
      </c>
      <c r="F8" s="98">
        <v>45000000</v>
      </c>
      <c r="G8" s="99" t="s">
        <v>7</v>
      </c>
      <c r="H8" s="100" t="s">
        <v>389</v>
      </c>
      <c r="I8" s="100" t="s">
        <v>378</v>
      </c>
      <c r="J8" s="99" t="s">
        <v>397</v>
      </c>
      <c r="K8" s="1" t="s">
        <v>16</v>
      </c>
      <c r="L8" s="189" t="s">
        <v>30</v>
      </c>
      <c r="M8" s="1" t="s">
        <v>522</v>
      </c>
    </row>
    <row r="9" spans="1:13" ht="42" customHeight="1" x14ac:dyDescent="0.25">
      <c r="A9" s="9">
        <v>6</v>
      </c>
      <c r="B9" s="99" t="s">
        <v>396</v>
      </c>
      <c r="C9" s="41" t="s">
        <v>382</v>
      </c>
      <c r="D9" s="101">
        <v>400000</v>
      </c>
      <c r="E9" s="96">
        <f t="shared" si="0"/>
        <v>95810.678100074249</v>
      </c>
      <c r="F9" s="98" t="s">
        <v>395</v>
      </c>
      <c r="G9" s="99" t="s">
        <v>7</v>
      </c>
      <c r="H9" s="100" t="s">
        <v>385</v>
      </c>
      <c r="I9" s="100" t="s">
        <v>12</v>
      </c>
      <c r="J9" s="99" t="s">
        <v>392</v>
      </c>
      <c r="K9" s="1" t="s">
        <v>16</v>
      </c>
      <c r="L9" s="189" t="s">
        <v>2</v>
      </c>
      <c r="M9" s="1" t="s">
        <v>522</v>
      </c>
    </row>
    <row r="10" spans="1:13" ht="36" x14ac:dyDescent="0.25">
      <c r="A10" s="98">
        <v>7</v>
      </c>
      <c r="B10" s="99" t="s">
        <v>394</v>
      </c>
      <c r="C10" s="41" t="s">
        <v>382</v>
      </c>
      <c r="D10" s="101">
        <v>400000</v>
      </c>
      <c r="E10" s="96">
        <f t="shared" si="0"/>
        <v>95810.678100074249</v>
      </c>
      <c r="F10" s="98">
        <v>45000000</v>
      </c>
      <c r="G10" s="99" t="s">
        <v>7</v>
      </c>
      <c r="H10" s="100" t="s">
        <v>385</v>
      </c>
      <c r="I10" s="100" t="s">
        <v>379</v>
      </c>
      <c r="J10" s="99" t="s">
        <v>392</v>
      </c>
      <c r="K10" s="1" t="s">
        <v>16</v>
      </c>
      <c r="L10" s="189" t="s">
        <v>2</v>
      </c>
      <c r="M10" s="1" t="s">
        <v>522</v>
      </c>
    </row>
    <row r="11" spans="1:13" ht="45.75" customHeight="1" x14ac:dyDescent="0.25">
      <c r="A11" s="98">
        <v>8</v>
      </c>
      <c r="B11" s="99" t="s">
        <v>393</v>
      </c>
      <c r="C11" s="41" t="s">
        <v>382</v>
      </c>
      <c r="D11" s="101">
        <v>180000</v>
      </c>
      <c r="E11" s="96">
        <f t="shared" si="0"/>
        <v>43114.805145033417</v>
      </c>
      <c r="F11" s="98">
        <v>45000000</v>
      </c>
      <c r="G11" s="99" t="s">
        <v>7</v>
      </c>
      <c r="H11" s="100" t="s">
        <v>388</v>
      </c>
      <c r="I11" s="100" t="s">
        <v>379</v>
      </c>
      <c r="J11" s="99" t="s">
        <v>392</v>
      </c>
      <c r="K11" s="1" t="s">
        <v>16</v>
      </c>
      <c r="L11" s="189" t="s">
        <v>2</v>
      </c>
      <c r="M11" s="1" t="s">
        <v>522</v>
      </c>
    </row>
    <row r="12" spans="1:13" ht="51.75" customHeight="1" x14ac:dyDescent="0.25">
      <c r="A12" s="9">
        <v>9</v>
      </c>
      <c r="B12" s="95" t="s">
        <v>391</v>
      </c>
      <c r="C12" s="41" t="s">
        <v>382</v>
      </c>
      <c r="D12" s="97">
        <v>200000</v>
      </c>
      <c r="E12" s="96">
        <f t="shared" si="0"/>
        <v>47905.339050037124</v>
      </c>
      <c r="F12" s="6" t="s">
        <v>390</v>
      </c>
      <c r="G12" s="95" t="s">
        <v>380</v>
      </c>
      <c r="H12" s="6" t="s">
        <v>389</v>
      </c>
      <c r="I12" s="6" t="s">
        <v>388</v>
      </c>
      <c r="J12" s="95" t="s">
        <v>377</v>
      </c>
      <c r="K12" s="1" t="s">
        <v>16</v>
      </c>
      <c r="L12" s="189" t="s">
        <v>30</v>
      </c>
      <c r="M12" s="1" t="s">
        <v>522</v>
      </c>
    </row>
    <row r="13" spans="1:13" ht="60" customHeight="1" x14ac:dyDescent="0.25">
      <c r="A13" s="9">
        <v>10</v>
      </c>
      <c r="B13" s="95" t="s">
        <v>387</v>
      </c>
      <c r="C13" s="41" t="s">
        <v>382</v>
      </c>
      <c r="D13" s="97">
        <v>160000</v>
      </c>
      <c r="E13" s="96">
        <f t="shared" si="0"/>
        <v>38324.271240029702</v>
      </c>
      <c r="F13" s="6">
        <v>45000000</v>
      </c>
      <c r="G13" s="95" t="s">
        <v>386</v>
      </c>
      <c r="H13" s="6" t="s">
        <v>385</v>
      </c>
      <c r="I13" s="6" t="s">
        <v>12</v>
      </c>
      <c r="J13" s="95" t="s">
        <v>384</v>
      </c>
      <c r="K13" s="1" t="s">
        <v>16</v>
      </c>
      <c r="L13" s="189" t="s">
        <v>2</v>
      </c>
      <c r="M13" s="1" t="s">
        <v>522</v>
      </c>
    </row>
    <row r="14" spans="1:13" ht="63" customHeight="1" x14ac:dyDescent="0.25">
      <c r="A14" s="98">
        <v>11</v>
      </c>
      <c r="B14" s="95" t="s">
        <v>383</v>
      </c>
      <c r="C14" s="41" t="s">
        <v>382</v>
      </c>
      <c r="D14" s="97">
        <v>1000000</v>
      </c>
      <c r="E14" s="96">
        <f t="shared" si="0"/>
        <v>239526.69525018564</v>
      </c>
      <c r="F14" s="6" t="s">
        <v>381</v>
      </c>
      <c r="G14" s="95" t="s">
        <v>380</v>
      </c>
      <c r="H14" s="6" t="s">
        <v>379</v>
      </c>
      <c r="I14" s="6" t="s">
        <v>378</v>
      </c>
      <c r="J14" s="95" t="s">
        <v>377</v>
      </c>
      <c r="K14" s="1" t="s">
        <v>16</v>
      </c>
      <c r="L14" s="206" t="s">
        <v>15</v>
      </c>
      <c r="M14" s="1" t="s">
        <v>522</v>
      </c>
    </row>
  </sheetData>
  <mergeCells count="1">
    <mergeCell ref="A1:L1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59"/>
  <sheetViews>
    <sheetView tabSelected="1" view="pageBreakPreview" zoomScaleNormal="80" zoomScaleSheetLayoutView="100" workbookViewId="0">
      <selection activeCell="A78" sqref="A78:V78"/>
    </sheetView>
  </sheetViews>
  <sheetFormatPr defaultRowHeight="15" x14ac:dyDescent="0.25"/>
  <cols>
    <col min="2" max="3" width="0" hidden="1" customWidth="1"/>
    <col min="4" max="4" width="37.42578125" customWidth="1"/>
    <col min="5" max="5" width="0" hidden="1" customWidth="1"/>
    <col min="7" max="7" width="20.85546875" customWidth="1"/>
    <col min="8" max="8" width="14" style="220" customWidth="1"/>
    <col min="9" max="10" width="0" hidden="1" customWidth="1"/>
    <col min="11" max="11" width="0" style="199" hidden="1" customWidth="1"/>
    <col min="13" max="15" width="0" hidden="1" customWidth="1"/>
    <col min="16" max="16" width="12.42578125" hidden="1" customWidth="1"/>
    <col min="17" max="17" width="13.28515625" hidden="1" customWidth="1"/>
    <col min="18" max="18" width="11.85546875" hidden="1" customWidth="1"/>
    <col min="19" max="19" width="11" hidden="1" customWidth="1"/>
    <col min="22" max="22" width="10.42578125" customWidth="1"/>
  </cols>
  <sheetData>
    <row r="1" spans="1:22" ht="38.25" customHeight="1" x14ac:dyDescent="0.25">
      <c r="A1" s="284" t="s">
        <v>537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4"/>
      <c r="N1" s="284"/>
      <c r="O1" s="284"/>
      <c r="P1" s="284"/>
      <c r="Q1" s="284"/>
      <c r="R1" s="284"/>
      <c r="S1" s="284"/>
      <c r="T1" s="284"/>
      <c r="U1" s="284"/>
      <c r="V1" s="284"/>
    </row>
    <row r="2" spans="1:22" ht="96" x14ac:dyDescent="0.25">
      <c r="A2" s="211" t="s">
        <v>375</v>
      </c>
      <c r="B2" s="211" t="s">
        <v>375</v>
      </c>
      <c r="C2" s="212"/>
      <c r="D2" s="213" t="s">
        <v>374</v>
      </c>
      <c r="E2" s="214" t="s">
        <v>531</v>
      </c>
      <c r="F2" s="213" t="s">
        <v>372</v>
      </c>
      <c r="G2" s="215" t="s">
        <v>371</v>
      </c>
      <c r="H2" s="211" t="s">
        <v>370</v>
      </c>
      <c r="I2" s="213" t="s">
        <v>369</v>
      </c>
      <c r="J2" s="213" t="s">
        <v>368</v>
      </c>
      <c r="K2" s="216" t="s">
        <v>367</v>
      </c>
      <c r="L2" s="211" t="s">
        <v>358</v>
      </c>
      <c r="M2" s="213" t="s">
        <v>365</v>
      </c>
      <c r="N2" s="213" t="s">
        <v>364</v>
      </c>
      <c r="O2" s="211" t="s">
        <v>363</v>
      </c>
      <c r="P2" s="211" t="s">
        <v>362</v>
      </c>
      <c r="Q2" s="211" t="s">
        <v>361</v>
      </c>
      <c r="R2" s="211" t="s">
        <v>360</v>
      </c>
      <c r="S2" s="211" t="s">
        <v>359</v>
      </c>
      <c r="T2" s="211" t="s">
        <v>357</v>
      </c>
      <c r="U2" s="217" t="s">
        <v>520</v>
      </c>
      <c r="V2" s="218" t="s">
        <v>366</v>
      </c>
    </row>
    <row r="3" spans="1:22" x14ac:dyDescent="0.25">
      <c r="A3" s="180" t="s">
        <v>102</v>
      </c>
      <c r="B3" s="180" t="s">
        <v>102</v>
      </c>
      <c r="C3" s="174"/>
      <c r="D3" s="180" t="s">
        <v>53</v>
      </c>
      <c r="E3" s="181" t="s">
        <v>48</v>
      </c>
      <c r="F3" s="180" t="s">
        <v>48</v>
      </c>
      <c r="G3" s="182" t="s">
        <v>43</v>
      </c>
      <c r="H3" s="170" t="s">
        <v>39</v>
      </c>
      <c r="I3" s="180" t="s">
        <v>355</v>
      </c>
      <c r="J3" s="183" t="s">
        <v>152</v>
      </c>
      <c r="K3" s="190" t="s">
        <v>147</v>
      </c>
      <c r="L3" s="180" t="s">
        <v>156</v>
      </c>
      <c r="M3" s="180" t="s">
        <v>135</v>
      </c>
      <c r="N3" s="180" t="s">
        <v>132</v>
      </c>
      <c r="O3" s="180" t="s">
        <v>127</v>
      </c>
      <c r="P3" s="180" t="s">
        <v>121</v>
      </c>
      <c r="Q3" s="180" t="s">
        <v>116</v>
      </c>
      <c r="R3" s="180" t="s">
        <v>108</v>
      </c>
      <c r="S3" s="180" t="s">
        <v>356</v>
      </c>
      <c r="T3" s="180" t="s">
        <v>355</v>
      </c>
      <c r="U3" s="180" t="s">
        <v>152</v>
      </c>
      <c r="V3" s="207" t="s">
        <v>147</v>
      </c>
    </row>
    <row r="4" spans="1:22" ht="24" x14ac:dyDescent="0.25">
      <c r="A4" s="208">
        <v>1</v>
      </c>
      <c r="B4" s="14">
        <v>1</v>
      </c>
      <c r="C4" s="26">
        <v>1</v>
      </c>
      <c r="D4" s="22" t="s">
        <v>342</v>
      </c>
      <c r="E4" s="71">
        <v>1244588.48</v>
      </c>
      <c r="F4" s="26">
        <v>24</v>
      </c>
      <c r="G4" s="71">
        <v>2489176.96</v>
      </c>
      <c r="H4" s="26" t="s">
        <v>324</v>
      </c>
      <c r="I4" s="17" t="s">
        <v>36</v>
      </c>
      <c r="J4" s="17" t="s">
        <v>35</v>
      </c>
      <c r="K4" s="191" t="s">
        <v>226</v>
      </c>
      <c r="L4" s="221" t="s">
        <v>31</v>
      </c>
      <c r="M4" s="76" t="s">
        <v>319</v>
      </c>
      <c r="N4" s="26" t="s">
        <v>17</v>
      </c>
      <c r="O4" s="222">
        <v>3</v>
      </c>
      <c r="P4" s="243">
        <v>143414806.84</v>
      </c>
      <c r="Q4" s="244">
        <f>P4/4.1749</f>
        <v>34351674.732328922</v>
      </c>
      <c r="R4" s="60" t="s">
        <v>223</v>
      </c>
      <c r="S4" s="60" t="s">
        <v>4</v>
      </c>
      <c r="T4" s="221" t="s">
        <v>30</v>
      </c>
      <c r="U4" s="60" t="s">
        <v>4</v>
      </c>
      <c r="V4" s="26" t="s">
        <v>354</v>
      </c>
    </row>
    <row r="5" spans="1:22" ht="24" x14ac:dyDescent="0.25">
      <c r="A5" s="208">
        <v>2</v>
      </c>
      <c r="B5" s="14">
        <v>2</v>
      </c>
      <c r="C5" s="26">
        <v>2</v>
      </c>
      <c r="D5" s="22" t="s">
        <v>342</v>
      </c>
      <c r="E5" s="71">
        <f t="shared" ref="E5:E13" si="0">G5/F5*12</f>
        <v>500688.08</v>
      </c>
      <c r="F5" s="26">
        <v>24</v>
      </c>
      <c r="G5" s="71">
        <v>1001376.16</v>
      </c>
      <c r="H5" s="26" t="s">
        <v>324</v>
      </c>
      <c r="I5" s="30" t="s">
        <v>56</v>
      </c>
      <c r="J5" s="17" t="s">
        <v>55</v>
      </c>
      <c r="K5" s="191" t="s">
        <v>226</v>
      </c>
      <c r="L5" s="221" t="s">
        <v>31</v>
      </c>
      <c r="M5" s="76" t="s">
        <v>319</v>
      </c>
      <c r="N5" s="26" t="s">
        <v>17</v>
      </c>
      <c r="O5" s="222">
        <v>3</v>
      </c>
      <c r="P5" s="243"/>
      <c r="Q5" s="244"/>
      <c r="R5" s="60" t="s">
        <v>223</v>
      </c>
      <c r="S5" s="60" t="s">
        <v>4</v>
      </c>
      <c r="T5" s="221" t="s">
        <v>30</v>
      </c>
      <c r="U5" s="60" t="s">
        <v>4</v>
      </c>
      <c r="V5" s="26" t="s">
        <v>353</v>
      </c>
    </row>
    <row r="6" spans="1:22" ht="24" x14ac:dyDescent="0.25">
      <c r="A6" s="208">
        <v>3</v>
      </c>
      <c r="B6" s="14">
        <v>19</v>
      </c>
      <c r="C6" s="26">
        <v>19</v>
      </c>
      <c r="D6" s="22" t="s">
        <v>325</v>
      </c>
      <c r="E6" s="71">
        <f t="shared" si="0"/>
        <v>109632.375</v>
      </c>
      <c r="F6" s="26">
        <v>24</v>
      </c>
      <c r="G6" s="71">
        <v>219264.75</v>
      </c>
      <c r="H6" s="26" t="s">
        <v>324</v>
      </c>
      <c r="I6" s="30" t="s">
        <v>36</v>
      </c>
      <c r="J6" s="17" t="s">
        <v>35</v>
      </c>
      <c r="K6" s="191" t="s">
        <v>226</v>
      </c>
      <c r="L6" s="221" t="s">
        <v>31</v>
      </c>
      <c r="M6" s="76" t="s">
        <v>319</v>
      </c>
      <c r="N6" s="26" t="s">
        <v>17</v>
      </c>
      <c r="O6" s="222">
        <v>3</v>
      </c>
      <c r="P6" s="243"/>
      <c r="Q6" s="244"/>
      <c r="R6" s="60" t="s">
        <v>223</v>
      </c>
      <c r="S6" s="60" t="s">
        <v>4</v>
      </c>
      <c r="T6" s="221" t="s">
        <v>30</v>
      </c>
      <c r="U6" s="60" t="s">
        <v>4</v>
      </c>
      <c r="V6" s="26" t="s">
        <v>328</v>
      </c>
    </row>
    <row r="7" spans="1:22" ht="24" x14ac:dyDescent="0.25">
      <c r="A7" s="208">
        <v>4</v>
      </c>
      <c r="B7" s="14">
        <v>25</v>
      </c>
      <c r="C7" s="26">
        <v>1</v>
      </c>
      <c r="D7" s="22" t="s">
        <v>307</v>
      </c>
      <c r="E7" s="71">
        <f t="shared" si="0"/>
        <v>270318.31</v>
      </c>
      <c r="F7" s="26">
        <v>24</v>
      </c>
      <c r="G7" s="71">
        <v>540636.62</v>
      </c>
      <c r="H7" s="26" t="s">
        <v>306</v>
      </c>
      <c r="I7" s="30" t="s">
        <v>56</v>
      </c>
      <c r="J7" s="17" t="s">
        <v>55</v>
      </c>
      <c r="K7" s="191" t="s">
        <v>226</v>
      </c>
      <c r="L7" s="221" t="s">
        <v>16</v>
      </c>
      <c r="M7" s="76" t="s">
        <v>304</v>
      </c>
      <c r="N7" s="26" t="s">
        <v>17</v>
      </c>
      <c r="O7" s="222">
        <v>5</v>
      </c>
      <c r="P7" s="243">
        <v>1486404.44</v>
      </c>
      <c r="Q7" s="244">
        <f>P7/4.1749</f>
        <v>356033.54331840284</v>
      </c>
      <c r="R7" s="60" t="s">
        <v>223</v>
      </c>
      <c r="S7" s="60" t="s">
        <v>4</v>
      </c>
      <c r="T7" s="221" t="s">
        <v>30</v>
      </c>
      <c r="U7" s="60" t="s">
        <v>4</v>
      </c>
      <c r="V7" s="26" t="s">
        <v>310</v>
      </c>
    </row>
    <row r="8" spans="1:22" ht="24" x14ac:dyDescent="0.25">
      <c r="A8" s="208">
        <v>5</v>
      </c>
      <c r="B8" s="14">
        <v>29</v>
      </c>
      <c r="C8" s="26">
        <v>1</v>
      </c>
      <c r="D8" s="22" t="s">
        <v>297</v>
      </c>
      <c r="E8" s="71">
        <f t="shared" si="0"/>
        <v>390540</v>
      </c>
      <c r="F8" s="26">
        <v>24</v>
      </c>
      <c r="G8" s="71">
        <v>781080</v>
      </c>
      <c r="H8" s="26" t="s">
        <v>97</v>
      </c>
      <c r="I8" s="30" t="s">
        <v>56</v>
      </c>
      <c r="J8" s="17" t="s">
        <v>11</v>
      </c>
      <c r="K8" s="192" t="s">
        <v>303</v>
      </c>
      <c r="L8" s="221" t="s">
        <v>16</v>
      </c>
      <c r="M8" s="76" t="s">
        <v>294</v>
      </c>
      <c r="N8" s="26" t="s">
        <v>17</v>
      </c>
      <c r="O8" s="222">
        <v>4</v>
      </c>
      <c r="P8" s="243">
        <f>19505852.77+G97+G24</f>
        <v>20254248.390000001</v>
      </c>
      <c r="Q8" s="244">
        <f>P8/4.1749</f>
        <v>4851433.1816330934</v>
      </c>
      <c r="R8" s="60" t="s">
        <v>223</v>
      </c>
      <c r="S8" s="60" t="s">
        <v>4</v>
      </c>
      <c r="T8" s="221" t="s">
        <v>30</v>
      </c>
      <c r="U8" s="60" t="s">
        <v>4</v>
      </c>
      <c r="V8" s="26" t="s">
        <v>302</v>
      </c>
    </row>
    <row r="9" spans="1:22" ht="24" x14ac:dyDescent="0.25">
      <c r="A9" s="208">
        <v>6</v>
      </c>
      <c r="B9" s="14">
        <v>30</v>
      </c>
      <c r="C9" s="26">
        <v>2</v>
      </c>
      <c r="D9" s="22" t="s">
        <v>297</v>
      </c>
      <c r="E9" s="71">
        <f t="shared" si="0"/>
        <v>142053.75</v>
      </c>
      <c r="F9" s="26">
        <v>24</v>
      </c>
      <c r="G9" s="71">
        <v>284107.5</v>
      </c>
      <c r="H9" s="26" t="s">
        <v>97</v>
      </c>
      <c r="I9" s="30" t="s">
        <v>36</v>
      </c>
      <c r="J9" s="17" t="s">
        <v>35</v>
      </c>
      <c r="K9" s="192" t="s">
        <v>301</v>
      </c>
      <c r="L9" s="221" t="s">
        <v>16</v>
      </c>
      <c r="M9" s="76" t="s">
        <v>294</v>
      </c>
      <c r="N9" s="26" t="s">
        <v>17</v>
      </c>
      <c r="O9" s="222">
        <v>4</v>
      </c>
      <c r="P9" s="243"/>
      <c r="Q9" s="244"/>
      <c r="R9" s="60" t="s">
        <v>223</v>
      </c>
      <c r="S9" s="60" t="s">
        <v>4</v>
      </c>
      <c r="T9" s="221" t="s">
        <v>30</v>
      </c>
      <c r="U9" s="60" t="s">
        <v>4</v>
      </c>
      <c r="V9" s="26" t="s">
        <v>300</v>
      </c>
    </row>
    <row r="10" spans="1:22" ht="45" x14ac:dyDescent="0.25">
      <c r="A10" s="208">
        <v>7</v>
      </c>
      <c r="B10" s="14">
        <v>31</v>
      </c>
      <c r="C10" s="26">
        <v>3</v>
      </c>
      <c r="D10" s="22" t="s">
        <v>297</v>
      </c>
      <c r="E10" s="71">
        <f t="shared" si="0"/>
        <v>196194.14</v>
      </c>
      <c r="F10" s="26">
        <v>24</v>
      </c>
      <c r="G10" s="71">
        <v>392388.28</v>
      </c>
      <c r="H10" s="26" t="s">
        <v>97</v>
      </c>
      <c r="I10" s="30" t="s">
        <v>36</v>
      </c>
      <c r="J10" s="17" t="s">
        <v>35</v>
      </c>
      <c r="K10" s="192" t="s">
        <v>299</v>
      </c>
      <c r="L10" s="221" t="s">
        <v>16</v>
      </c>
      <c r="M10" s="76" t="s">
        <v>294</v>
      </c>
      <c r="N10" s="26" t="s">
        <v>17</v>
      </c>
      <c r="O10" s="222">
        <v>4</v>
      </c>
      <c r="P10" s="243"/>
      <c r="Q10" s="244"/>
      <c r="R10" s="60" t="s">
        <v>223</v>
      </c>
      <c r="S10" s="60" t="s">
        <v>4</v>
      </c>
      <c r="T10" s="221" t="s">
        <v>30</v>
      </c>
      <c r="U10" s="60" t="s">
        <v>4</v>
      </c>
      <c r="V10" s="26" t="s">
        <v>298</v>
      </c>
    </row>
    <row r="11" spans="1:22" ht="24" x14ac:dyDescent="0.25">
      <c r="A11" s="208">
        <v>8</v>
      </c>
      <c r="B11" s="14">
        <v>41</v>
      </c>
      <c r="C11" s="26">
        <v>13</v>
      </c>
      <c r="D11" s="22" t="s">
        <v>260</v>
      </c>
      <c r="E11" s="71">
        <f t="shared" si="0"/>
        <v>78059.700000000012</v>
      </c>
      <c r="F11" s="26">
        <v>36</v>
      </c>
      <c r="G11" s="71">
        <v>234179.1</v>
      </c>
      <c r="H11" s="17" t="s">
        <v>277</v>
      </c>
      <c r="I11" s="30" t="s">
        <v>36</v>
      </c>
      <c r="J11" s="17" t="s">
        <v>35</v>
      </c>
      <c r="K11" s="192" t="s">
        <v>262</v>
      </c>
      <c r="L11" s="221" t="s">
        <v>16</v>
      </c>
      <c r="M11" s="18" t="s">
        <v>275</v>
      </c>
      <c r="N11" s="26" t="s">
        <v>17</v>
      </c>
      <c r="O11" s="222">
        <v>4</v>
      </c>
      <c r="P11" s="243"/>
      <c r="Q11" s="244"/>
      <c r="R11" s="60" t="s">
        <v>223</v>
      </c>
      <c r="S11" s="60" t="s">
        <v>4</v>
      </c>
      <c r="T11" s="221" t="s">
        <v>30</v>
      </c>
      <c r="U11" s="60" t="s">
        <v>4</v>
      </c>
      <c r="V11" s="26" t="s">
        <v>276</v>
      </c>
    </row>
    <row r="12" spans="1:22" ht="82.5" x14ac:dyDescent="0.25">
      <c r="A12" s="208">
        <v>9</v>
      </c>
      <c r="B12" s="14">
        <v>55</v>
      </c>
      <c r="C12" s="26">
        <v>27</v>
      </c>
      <c r="D12" s="22" t="s">
        <v>234</v>
      </c>
      <c r="E12" s="71">
        <f t="shared" si="0"/>
        <v>195002.2</v>
      </c>
      <c r="F12" s="26">
        <v>24</v>
      </c>
      <c r="G12" s="71">
        <v>390004.4</v>
      </c>
      <c r="H12" s="17" t="s">
        <v>233</v>
      </c>
      <c r="I12" s="30" t="s">
        <v>56</v>
      </c>
      <c r="J12" s="17" t="s">
        <v>55</v>
      </c>
      <c r="K12" s="192" t="s">
        <v>232</v>
      </c>
      <c r="L12" s="221" t="s">
        <v>16</v>
      </c>
      <c r="M12" s="18" t="s">
        <v>230</v>
      </c>
      <c r="N12" s="26" t="s">
        <v>17</v>
      </c>
      <c r="O12" s="222">
        <v>4</v>
      </c>
      <c r="P12" s="243"/>
      <c r="Q12" s="244"/>
      <c r="R12" s="60" t="s">
        <v>223</v>
      </c>
      <c r="S12" s="60" t="s">
        <v>4</v>
      </c>
      <c r="T12" s="221" t="s">
        <v>30</v>
      </c>
      <c r="U12" s="60" t="s">
        <v>4</v>
      </c>
      <c r="V12" s="26" t="s">
        <v>231</v>
      </c>
    </row>
    <row r="13" spans="1:22" ht="24" x14ac:dyDescent="0.25">
      <c r="A13" s="208">
        <v>10</v>
      </c>
      <c r="B13" s="14">
        <v>56</v>
      </c>
      <c r="C13" s="26">
        <v>1</v>
      </c>
      <c r="D13" s="22" t="s">
        <v>229</v>
      </c>
      <c r="E13" s="71">
        <f t="shared" si="0"/>
        <v>107703.38</v>
      </c>
      <c r="F13" s="26">
        <v>24</v>
      </c>
      <c r="G13" s="71">
        <v>215406.76</v>
      </c>
      <c r="H13" s="26" t="s">
        <v>228</v>
      </c>
      <c r="I13" s="17" t="s">
        <v>36</v>
      </c>
      <c r="J13" s="17" t="s">
        <v>227</v>
      </c>
      <c r="K13" s="191" t="s">
        <v>226</v>
      </c>
      <c r="L13" s="221" t="s">
        <v>3</v>
      </c>
      <c r="M13" s="76" t="s">
        <v>224</v>
      </c>
      <c r="N13" s="26" t="s">
        <v>17</v>
      </c>
      <c r="O13" s="222">
        <v>7</v>
      </c>
      <c r="P13" s="223">
        <v>215406.76</v>
      </c>
      <c r="Q13" s="224">
        <f>P13/4.1749</f>
        <v>51595.669357349878</v>
      </c>
      <c r="R13" s="60" t="s">
        <v>223</v>
      </c>
      <c r="S13" s="60" t="s">
        <v>4</v>
      </c>
      <c r="T13" s="221" t="s">
        <v>30</v>
      </c>
      <c r="U13" s="60" t="s">
        <v>4</v>
      </c>
      <c r="V13" s="26" t="s">
        <v>225</v>
      </c>
    </row>
    <row r="14" spans="1:22" ht="48" x14ac:dyDescent="0.25">
      <c r="A14" s="208">
        <v>11</v>
      </c>
      <c r="B14" s="14">
        <v>57</v>
      </c>
      <c r="C14" s="26">
        <v>1</v>
      </c>
      <c r="D14" s="22" t="s">
        <v>222</v>
      </c>
      <c r="E14" s="71">
        <v>183041.3</v>
      </c>
      <c r="F14" s="26" t="s">
        <v>221</v>
      </c>
      <c r="G14" s="71">
        <v>619123.76</v>
      </c>
      <c r="H14" s="17" t="s">
        <v>216</v>
      </c>
      <c r="I14" s="30" t="s">
        <v>36</v>
      </c>
      <c r="J14" s="17" t="s">
        <v>220</v>
      </c>
      <c r="K14" s="192" t="s">
        <v>213</v>
      </c>
      <c r="L14" s="221" t="s">
        <v>16</v>
      </c>
      <c r="M14" s="18" t="s">
        <v>214</v>
      </c>
      <c r="N14" s="26" t="s">
        <v>25</v>
      </c>
      <c r="O14" s="222">
        <v>31</v>
      </c>
      <c r="P14" s="243">
        <f>G14+G15+G94+G55+G56+G95+G17</f>
        <v>4015876.76</v>
      </c>
      <c r="Q14" s="244">
        <f>P14/4.1749</f>
        <v>961909.68885482277</v>
      </c>
      <c r="R14" s="60" t="s">
        <v>213</v>
      </c>
      <c r="S14" s="60" t="s">
        <v>4</v>
      </c>
      <c r="T14" s="221" t="s">
        <v>30</v>
      </c>
      <c r="U14" s="60" t="s">
        <v>4</v>
      </c>
      <c r="V14" s="26" t="s">
        <v>219</v>
      </c>
    </row>
    <row r="15" spans="1:22" ht="48" x14ac:dyDescent="0.25">
      <c r="A15" s="208">
        <v>12</v>
      </c>
      <c r="B15" s="14">
        <v>58</v>
      </c>
      <c r="C15" s="245" t="s">
        <v>53</v>
      </c>
      <c r="D15" s="22" t="s">
        <v>217</v>
      </c>
      <c r="E15" s="71">
        <v>152574.29999999999</v>
      </c>
      <c r="F15" s="26">
        <v>36</v>
      </c>
      <c r="G15" s="71">
        <v>457723</v>
      </c>
      <c r="H15" s="17" t="s">
        <v>216</v>
      </c>
      <c r="I15" s="30" t="s">
        <v>56</v>
      </c>
      <c r="J15" s="17" t="s">
        <v>35</v>
      </c>
      <c r="K15" s="192" t="s">
        <v>213</v>
      </c>
      <c r="L15" s="221" t="s">
        <v>16</v>
      </c>
      <c r="M15" s="18" t="s">
        <v>214</v>
      </c>
      <c r="N15" s="26" t="s">
        <v>17</v>
      </c>
      <c r="O15" s="222">
        <v>31</v>
      </c>
      <c r="P15" s="243"/>
      <c r="Q15" s="244"/>
      <c r="R15" s="60" t="s">
        <v>213</v>
      </c>
      <c r="S15" s="60" t="s">
        <v>4</v>
      </c>
      <c r="T15" s="221" t="s">
        <v>30</v>
      </c>
      <c r="U15" s="60" t="s">
        <v>4</v>
      </c>
      <c r="V15" s="26" t="s">
        <v>218</v>
      </c>
    </row>
    <row r="16" spans="1:22" ht="44.25" customHeight="1" x14ac:dyDescent="0.25">
      <c r="A16" s="208">
        <v>13</v>
      </c>
      <c r="B16" s="14">
        <v>68</v>
      </c>
      <c r="C16" s="56" t="s">
        <v>102</v>
      </c>
      <c r="D16" s="25" t="s">
        <v>176</v>
      </c>
      <c r="E16" s="37">
        <v>315000</v>
      </c>
      <c r="F16" s="7">
        <v>32</v>
      </c>
      <c r="G16" s="225">
        <v>387450</v>
      </c>
      <c r="H16" s="7" t="s">
        <v>175</v>
      </c>
      <c r="I16" s="31" t="s">
        <v>36</v>
      </c>
      <c r="J16" s="64" t="s">
        <v>174</v>
      </c>
      <c r="K16" s="192" t="s">
        <v>173</v>
      </c>
      <c r="L16" s="221" t="s">
        <v>3</v>
      </c>
      <c r="M16" s="18" t="s">
        <v>172</v>
      </c>
      <c r="N16" s="7" t="s">
        <v>17</v>
      </c>
      <c r="O16" s="222">
        <v>252</v>
      </c>
      <c r="P16" s="223">
        <f>G16</f>
        <v>387450</v>
      </c>
      <c r="Q16" s="224">
        <f>P16/4.1749</f>
        <v>92804.618074684418</v>
      </c>
      <c r="R16" s="60" t="s">
        <v>103</v>
      </c>
      <c r="S16" s="60" t="s">
        <v>4</v>
      </c>
      <c r="T16" s="221" t="s">
        <v>30</v>
      </c>
      <c r="U16" s="60" t="s">
        <v>4</v>
      </c>
      <c r="V16" s="7" t="s">
        <v>9</v>
      </c>
    </row>
    <row r="17" spans="1:22" ht="30" x14ac:dyDescent="0.25">
      <c r="A17" s="208">
        <v>14</v>
      </c>
      <c r="B17" s="14">
        <v>63</v>
      </c>
      <c r="C17" s="26">
        <v>4</v>
      </c>
      <c r="D17" s="22" t="s">
        <v>199</v>
      </c>
      <c r="E17" s="71">
        <v>44140</v>
      </c>
      <c r="F17" s="26">
        <v>24</v>
      </c>
      <c r="G17" s="71">
        <v>88280</v>
      </c>
      <c r="H17" s="17" t="s">
        <v>198</v>
      </c>
      <c r="I17" s="30" t="s">
        <v>36</v>
      </c>
      <c r="J17" s="17" t="s">
        <v>197</v>
      </c>
      <c r="K17" s="192" t="s">
        <v>196</v>
      </c>
      <c r="L17" s="221" t="s">
        <v>16</v>
      </c>
      <c r="M17" s="18" t="s">
        <v>194</v>
      </c>
      <c r="N17" s="26" t="s">
        <v>17</v>
      </c>
      <c r="O17" s="222">
        <v>31</v>
      </c>
      <c r="P17" s="243"/>
      <c r="Q17" s="244"/>
      <c r="R17" s="60" t="s">
        <v>190</v>
      </c>
      <c r="S17" s="60" t="s">
        <v>4</v>
      </c>
      <c r="T17" s="221" t="s">
        <v>30</v>
      </c>
      <c r="U17" s="60" t="s">
        <v>4</v>
      </c>
      <c r="V17" s="26" t="s">
        <v>195</v>
      </c>
    </row>
    <row r="18" spans="1:22" ht="36" x14ac:dyDescent="0.25">
      <c r="A18" s="208">
        <v>15</v>
      </c>
      <c r="B18" s="14">
        <v>67</v>
      </c>
      <c r="C18" s="56" t="s">
        <v>53</v>
      </c>
      <c r="D18" s="22" t="s">
        <v>182</v>
      </c>
      <c r="E18" s="37">
        <v>400000</v>
      </c>
      <c r="F18" s="7">
        <v>12</v>
      </c>
      <c r="G18" s="225">
        <v>400000</v>
      </c>
      <c r="H18" s="17" t="s">
        <v>181</v>
      </c>
      <c r="I18" s="7" t="s">
        <v>56</v>
      </c>
      <c r="J18" s="7" t="s">
        <v>55</v>
      </c>
      <c r="K18" s="192" t="s">
        <v>180</v>
      </c>
      <c r="L18" s="221" t="s">
        <v>3</v>
      </c>
      <c r="M18" s="18" t="s">
        <v>179</v>
      </c>
      <c r="N18" s="7" t="s">
        <v>178</v>
      </c>
      <c r="O18" s="226">
        <v>161</v>
      </c>
      <c r="P18" s="246"/>
      <c r="Q18" s="244"/>
      <c r="R18" s="60" t="s">
        <v>177</v>
      </c>
      <c r="S18" s="60" t="s">
        <v>4</v>
      </c>
      <c r="T18" s="221" t="s">
        <v>30</v>
      </c>
      <c r="U18" s="60" t="s">
        <v>4</v>
      </c>
      <c r="V18" s="7" t="s">
        <v>9</v>
      </c>
    </row>
    <row r="19" spans="1:22" ht="24" x14ac:dyDescent="0.25">
      <c r="A19" s="208">
        <v>16</v>
      </c>
      <c r="B19" s="14">
        <v>70</v>
      </c>
      <c r="C19" s="56" t="s">
        <v>48</v>
      </c>
      <c r="D19" s="25" t="s">
        <v>166</v>
      </c>
      <c r="E19" s="37">
        <v>325244</v>
      </c>
      <c r="F19" s="7">
        <v>24</v>
      </c>
      <c r="G19" s="225">
        <v>325244</v>
      </c>
      <c r="H19" s="17" t="s">
        <v>165</v>
      </c>
      <c r="I19" s="7" t="s">
        <v>164</v>
      </c>
      <c r="J19" s="30" t="s">
        <v>35</v>
      </c>
      <c r="K19" s="193" t="s">
        <v>163</v>
      </c>
      <c r="L19" s="221" t="s">
        <v>3</v>
      </c>
      <c r="M19" s="18" t="s">
        <v>161</v>
      </c>
      <c r="N19" s="7" t="s">
        <v>17</v>
      </c>
      <c r="O19" s="222">
        <v>268</v>
      </c>
      <c r="P19" s="223">
        <f>G19</f>
        <v>325244</v>
      </c>
      <c r="Q19" s="224">
        <f>P19/4.1479</f>
        <v>78411.726415776662</v>
      </c>
      <c r="R19" s="60" t="s">
        <v>103</v>
      </c>
      <c r="S19" s="60" t="s">
        <v>4</v>
      </c>
      <c r="T19" s="221" t="s">
        <v>30</v>
      </c>
      <c r="U19" s="60" t="s">
        <v>4</v>
      </c>
      <c r="V19" s="7" t="s">
        <v>162</v>
      </c>
    </row>
    <row r="20" spans="1:22" ht="54" customHeight="1" x14ac:dyDescent="0.25">
      <c r="A20" s="208">
        <v>17</v>
      </c>
      <c r="B20" s="14">
        <v>71</v>
      </c>
      <c r="C20" s="247" t="s">
        <v>43</v>
      </c>
      <c r="D20" s="25" t="s">
        <v>160</v>
      </c>
      <c r="E20" s="37">
        <v>240000</v>
      </c>
      <c r="F20" s="7">
        <v>14</v>
      </c>
      <c r="G20" s="37">
        <v>280000</v>
      </c>
      <c r="H20" s="7" t="s">
        <v>159</v>
      </c>
      <c r="I20" s="31" t="s">
        <v>56</v>
      </c>
      <c r="J20" s="31" t="s">
        <v>45</v>
      </c>
      <c r="K20" s="193" t="s">
        <v>149</v>
      </c>
      <c r="L20" s="221" t="s">
        <v>3</v>
      </c>
      <c r="M20" s="18" t="s">
        <v>153</v>
      </c>
      <c r="N20" s="7" t="s">
        <v>17</v>
      </c>
      <c r="O20" s="222">
        <v>283</v>
      </c>
      <c r="P20" s="223">
        <f>G20</f>
        <v>280000</v>
      </c>
      <c r="Q20" s="224">
        <f>P20/4.1479</f>
        <v>67504.038187998754</v>
      </c>
      <c r="R20" s="60" t="s">
        <v>103</v>
      </c>
      <c r="S20" s="60" t="s">
        <v>4</v>
      </c>
      <c r="T20" s="221" t="s">
        <v>30</v>
      </c>
      <c r="U20" s="60" t="s">
        <v>4</v>
      </c>
      <c r="V20" s="7" t="s">
        <v>9</v>
      </c>
    </row>
    <row r="21" spans="1:22" ht="24" x14ac:dyDescent="0.25">
      <c r="A21" s="208">
        <v>18</v>
      </c>
      <c r="B21" s="14">
        <v>72</v>
      </c>
      <c r="C21" s="247" t="s">
        <v>39</v>
      </c>
      <c r="D21" s="25" t="s">
        <v>158</v>
      </c>
      <c r="E21" s="37">
        <v>99600</v>
      </c>
      <c r="F21" s="7">
        <v>14</v>
      </c>
      <c r="G21" s="37">
        <v>116200</v>
      </c>
      <c r="H21" s="7" t="s">
        <v>157</v>
      </c>
      <c r="I21" s="31" t="s">
        <v>56</v>
      </c>
      <c r="J21" s="31" t="s">
        <v>56</v>
      </c>
      <c r="K21" s="193" t="s">
        <v>149</v>
      </c>
      <c r="L21" s="221" t="s">
        <v>3</v>
      </c>
      <c r="M21" s="18" t="s">
        <v>153</v>
      </c>
      <c r="N21" s="7" t="s">
        <v>17</v>
      </c>
      <c r="O21" s="222">
        <v>288</v>
      </c>
      <c r="P21" s="223">
        <f>G21</f>
        <v>116200</v>
      </c>
      <c r="Q21" s="224">
        <f>P21/4.1479</f>
        <v>28014.17584801948</v>
      </c>
      <c r="R21" s="60" t="s">
        <v>103</v>
      </c>
      <c r="S21" s="60" t="s">
        <v>4</v>
      </c>
      <c r="T21" s="221" t="s">
        <v>30</v>
      </c>
      <c r="U21" s="60" t="s">
        <v>4</v>
      </c>
      <c r="V21" s="7" t="s">
        <v>9</v>
      </c>
    </row>
    <row r="22" spans="1:22" ht="24" x14ac:dyDescent="0.25">
      <c r="A22" s="208">
        <v>19</v>
      </c>
      <c r="B22" s="14">
        <v>73</v>
      </c>
      <c r="C22" s="247" t="s">
        <v>156</v>
      </c>
      <c r="D22" s="25" t="s">
        <v>155</v>
      </c>
      <c r="E22" s="37">
        <v>188400</v>
      </c>
      <c r="F22" s="7">
        <v>14</v>
      </c>
      <c r="G22" s="37">
        <v>219800</v>
      </c>
      <c r="H22" s="7" t="s">
        <v>154</v>
      </c>
      <c r="I22" s="31" t="s">
        <v>56</v>
      </c>
      <c r="J22" s="31" t="s">
        <v>56</v>
      </c>
      <c r="K22" s="193" t="s">
        <v>149</v>
      </c>
      <c r="L22" s="221" t="s">
        <v>3</v>
      </c>
      <c r="M22" s="18" t="s">
        <v>153</v>
      </c>
      <c r="N22" s="7" t="s">
        <v>17</v>
      </c>
      <c r="O22" s="222">
        <v>289</v>
      </c>
      <c r="P22" s="223">
        <f>G22</f>
        <v>219800</v>
      </c>
      <c r="Q22" s="224">
        <f>P22/4.1479</f>
        <v>52990.669977579018</v>
      </c>
      <c r="R22" s="60" t="s">
        <v>103</v>
      </c>
      <c r="S22" s="60" t="s">
        <v>4</v>
      </c>
      <c r="T22" s="221" t="s">
        <v>30</v>
      </c>
      <c r="U22" s="60" t="s">
        <v>4</v>
      </c>
      <c r="V22" s="7" t="s">
        <v>9</v>
      </c>
    </row>
    <row r="23" spans="1:22" ht="45" x14ac:dyDescent="0.25">
      <c r="A23" s="208">
        <v>20</v>
      </c>
      <c r="B23" s="14">
        <v>75</v>
      </c>
      <c r="C23" s="247" t="s">
        <v>147</v>
      </c>
      <c r="D23" s="22" t="s">
        <v>146</v>
      </c>
      <c r="E23" s="37">
        <v>198678.5</v>
      </c>
      <c r="F23" s="7">
        <v>24</v>
      </c>
      <c r="G23" s="28">
        <v>397357</v>
      </c>
      <c r="H23" s="7" t="s">
        <v>145</v>
      </c>
      <c r="I23" s="31" t="s">
        <v>56</v>
      </c>
      <c r="J23" s="7" t="s">
        <v>11</v>
      </c>
      <c r="K23" s="192" t="s">
        <v>144</v>
      </c>
      <c r="L23" s="221" t="s">
        <v>3</v>
      </c>
      <c r="M23" s="18" t="s">
        <v>142</v>
      </c>
      <c r="N23" s="7" t="s">
        <v>17</v>
      </c>
      <c r="O23" s="222">
        <v>261</v>
      </c>
      <c r="P23" s="223">
        <f>G23</f>
        <v>397357</v>
      </c>
      <c r="Q23" s="224">
        <f>P23/4.1479</f>
        <v>95797.150365245063</v>
      </c>
      <c r="R23" s="60" t="s">
        <v>103</v>
      </c>
      <c r="S23" s="60" t="s">
        <v>4</v>
      </c>
      <c r="T23" s="221" t="s">
        <v>30</v>
      </c>
      <c r="U23" s="60" t="s">
        <v>4</v>
      </c>
      <c r="V23" s="7" t="s">
        <v>143</v>
      </c>
    </row>
    <row r="24" spans="1:22" ht="24" x14ac:dyDescent="0.25">
      <c r="A24" s="208">
        <v>21</v>
      </c>
      <c r="B24" s="14">
        <v>80</v>
      </c>
      <c r="C24" s="247" t="s">
        <v>121</v>
      </c>
      <c r="D24" s="25" t="s">
        <v>120</v>
      </c>
      <c r="E24" s="37">
        <v>277000</v>
      </c>
      <c r="F24" s="7">
        <v>12</v>
      </c>
      <c r="G24" s="37">
        <v>277000</v>
      </c>
      <c r="H24" s="17" t="s">
        <v>119</v>
      </c>
      <c r="I24" s="31" t="s">
        <v>56</v>
      </c>
      <c r="J24" s="31" t="s">
        <v>118</v>
      </c>
      <c r="K24" s="193" t="s">
        <v>117</v>
      </c>
      <c r="L24" s="221" t="s">
        <v>16</v>
      </c>
      <c r="M24" s="18" t="s">
        <v>109</v>
      </c>
      <c r="N24" s="7" t="s">
        <v>17</v>
      </c>
      <c r="O24" s="222">
        <v>4</v>
      </c>
      <c r="P24" s="227">
        <v>2467472</v>
      </c>
      <c r="Q24" s="224">
        <v>594872.58612792019</v>
      </c>
      <c r="R24" s="60" t="s">
        <v>103</v>
      </c>
      <c r="S24" s="60" t="s">
        <v>4</v>
      </c>
      <c r="T24" s="221" t="s">
        <v>30</v>
      </c>
      <c r="U24" s="60" t="s">
        <v>4</v>
      </c>
      <c r="V24" s="7" t="s">
        <v>9</v>
      </c>
    </row>
    <row r="25" spans="1:22" ht="48" x14ac:dyDescent="0.25">
      <c r="A25" s="208">
        <v>22</v>
      </c>
      <c r="B25" s="14">
        <v>105</v>
      </c>
      <c r="C25" s="248" t="s">
        <v>43</v>
      </c>
      <c r="D25" s="22" t="s">
        <v>42</v>
      </c>
      <c r="E25" s="28">
        <v>1200</v>
      </c>
      <c r="F25" s="17">
        <v>36</v>
      </c>
      <c r="G25" s="28">
        <v>3600</v>
      </c>
      <c r="H25" s="17" t="s">
        <v>532</v>
      </c>
      <c r="I25" s="31" t="s">
        <v>36</v>
      </c>
      <c r="J25" s="30" t="s">
        <v>35</v>
      </c>
      <c r="K25" s="192" t="s">
        <v>40</v>
      </c>
      <c r="L25" s="221" t="s">
        <v>31</v>
      </c>
      <c r="M25" s="18" t="s">
        <v>33</v>
      </c>
      <c r="N25" s="17" t="s">
        <v>7</v>
      </c>
      <c r="O25" s="228">
        <v>281</v>
      </c>
      <c r="P25" s="223">
        <v>49814202.68</v>
      </c>
      <c r="Q25" s="224">
        <v>12009499.428626534</v>
      </c>
      <c r="R25" s="60" t="s">
        <v>32</v>
      </c>
      <c r="S25" s="60" t="s">
        <v>4</v>
      </c>
      <c r="T25" s="221" t="s">
        <v>30</v>
      </c>
      <c r="U25" s="60" t="s">
        <v>4</v>
      </c>
      <c r="V25" s="7" t="s">
        <v>9</v>
      </c>
    </row>
    <row r="26" spans="1:22" ht="30" x14ac:dyDescent="0.25">
      <c r="A26" s="208">
        <v>23</v>
      </c>
      <c r="B26" s="14">
        <v>82</v>
      </c>
      <c r="C26" s="247" t="s">
        <v>108</v>
      </c>
      <c r="D26" s="25" t="s">
        <v>107</v>
      </c>
      <c r="E26" s="28">
        <v>925000</v>
      </c>
      <c r="F26" s="7">
        <v>12</v>
      </c>
      <c r="G26" s="28">
        <v>925000</v>
      </c>
      <c r="H26" s="7" t="s">
        <v>106</v>
      </c>
      <c r="I26" s="31" t="s">
        <v>56</v>
      </c>
      <c r="J26" s="30" t="s">
        <v>45</v>
      </c>
      <c r="K26" s="192" t="s">
        <v>105</v>
      </c>
      <c r="L26" s="221" t="s">
        <v>16</v>
      </c>
      <c r="M26" s="18" t="s">
        <v>104</v>
      </c>
      <c r="N26" s="7" t="s">
        <v>17</v>
      </c>
      <c r="O26" s="222">
        <v>282</v>
      </c>
      <c r="P26" s="223">
        <f>G26</f>
        <v>925000</v>
      </c>
      <c r="Q26" s="224">
        <f>P26/4.1479</f>
        <v>223004.41187106728</v>
      </c>
      <c r="R26" s="60" t="s">
        <v>103</v>
      </c>
      <c r="S26" s="60" t="s">
        <v>4</v>
      </c>
      <c r="T26" s="221" t="s">
        <v>30</v>
      </c>
      <c r="U26" s="60" t="s">
        <v>4</v>
      </c>
      <c r="V26" s="7" t="s">
        <v>9</v>
      </c>
    </row>
    <row r="27" spans="1:22" ht="108" x14ac:dyDescent="0.25">
      <c r="A27" s="208">
        <v>24</v>
      </c>
      <c r="B27" s="14">
        <v>83</v>
      </c>
      <c r="C27" s="25" t="s">
        <v>102</v>
      </c>
      <c r="D27" s="250" t="s">
        <v>533</v>
      </c>
      <c r="E27" s="37">
        <v>100000</v>
      </c>
      <c r="F27" s="7" t="s">
        <v>66</v>
      </c>
      <c r="G27" s="251" t="s">
        <v>534</v>
      </c>
      <c r="H27" s="7" t="s">
        <v>97</v>
      </c>
      <c r="I27" s="7" t="s">
        <v>100</v>
      </c>
      <c r="J27" s="17" t="s">
        <v>99</v>
      </c>
      <c r="K27" s="193" t="s">
        <v>63</v>
      </c>
      <c r="L27" s="221" t="s">
        <v>31</v>
      </c>
      <c r="M27" s="18" t="s">
        <v>61</v>
      </c>
      <c r="N27" s="26"/>
      <c r="O27" s="222">
        <v>281</v>
      </c>
      <c r="P27" s="223">
        <v>49814202.68</v>
      </c>
      <c r="Q27" s="224">
        <v>12009499.428626534</v>
      </c>
      <c r="R27" s="60" t="s">
        <v>69</v>
      </c>
      <c r="S27" s="60" t="s">
        <v>4</v>
      </c>
      <c r="T27" s="252" t="s">
        <v>15</v>
      </c>
      <c r="U27" s="60" t="s">
        <v>4</v>
      </c>
      <c r="V27" s="7" t="s">
        <v>9</v>
      </c>
    </row>
    <row r="28" spans="1:22" ht="48" x14ac:dyDescent="0.25">
      <c r="A28" s="208">
        <v>25</v>
      </c>
      <c r="B28" s="14">
        <v>106</v>
      </c>
      <c r="C28" s="248" t="s">
        <v>39</v>
      </c>
      <c r="D28" s="22" t="s">
        <v>38</v>
      </c>
      <c r="E28" s="28">
        <v>66000</v>
      </c>
      <c r="F28" s="17">
        <v>48</v>
      </c>
      <c r="G28" s="28">
        <v>264000</v>
      </c>
      <c r="H28" s="17" t="s">
        <v>37</v>
      </c>
      <c r="I28" s="31" t="s">
        <v>36</v>
      </c>
      <c r="J28" s="30" t="s">
        <v>35</v>
      </c>
      <c r="K28" s="192" t="s">
        <v>34</v>
      </c>
      <c r="L28" s="221" t="s">
        <v>31</v>
      </c>
      <c r="M28" s="18" t="s">
        <v>33</v>
      </c>
      <c r="N28" s="17" t="s">
        <v>7</v>
      </c>
      <c r="O28" s="228">
        <v>281</v>
      </c>
      <c r="P28" s="223">
        <v>49814202.68</v>
      </c>
      <c r="Q28" s="224">
        <v>12009499.428626534</v>
      </c>
      <c r="R28" s="60" t="s">
        <v>32</v>
      </c>
      <c r="S28" s="60" t="s">
        <v>4</v>
      </c>
      <c r="T28" s="221" t="s">
        <v>30</v>
      </c>
      <c r="U28" s="60" t="s">
        <v>4</v>
      </c>
      <c r="V28" s="7" t="s">
        <v>9</v>
      </c>
    </row>
    <row r="29" spans="1:22" ht="48" x14ac:dyDescent="0.25">
      <c r="A29" s="208">
        <v>26</v>
      </c>
      <c r="B29" s="14">
        <v>102</v>
      </c>
      <c r="C29" s="248" t="s">
        <v>59</v>
      </c>
      <c r="D29" s="22" t="s">
        <v>58</v>
      </c>
      <c r="E29" s="28">
        <v>62868</v>
      </c>
      <c r="F29" s="17">
        <v>48</v>
      </c>
      <c r="G29" s="158">
        <v>251472</v>
      </c>
      <c r="H29" s="17" t="s">
        <v>57</v>
      </c>
      <c r="I29" s="30" t="s">
        <v>56</v>
      </c>
      <c r="J29" s="30" t="s">
        <v>55</v>
      </c>
      <c r="K29" s="192" t="s">
        <v>54</v>
      </c>
      <c r="L29" s="221" t="s">
        <v>31</v>
      </c>
      <c r="M29" s="18" t="s">
        <v>33</v>
      </c>
      <c r="N29" s="17" t="s">
        <v>7</v>
      </c>
      <c r="O29" s="228">
        <v>281</v>
      </c>
      <c r="P29" s="223">
        <v>49814202.68</v>
      </c>
      <c r="Q29" s="224">
        <v>12009499.428626534</v>
      </c>
      <c r="R29" s="60" t="s">
        <v>32</v>
      </c>
      <c r="S29" s="60" t="s">
        <v>4</v>
      </c>
      <c r="T29" s="221" t="s">
        <v>30</v>
      </c>
      <c r="U29" s="60" t="s">
        <v>4</v>
      </c>
      <c r="V29" s="7" t="s">
        <v>9</v>
      </c>
    </row>
    <row r="30" spans="1:22" ht="48" customHeight="1" x14ac:dyDescent="0.25">
      <c r="A30" s="208">
        <v>27</v>
      </c>
      <c r="B30" s="41">
        <v>1</v>
      </c>
      <c r="C30" s="41" t="s">
        <v>102</v>
      </c>
      <c r="D30" s="123" t="s">
        <v>510</v>
      </c>
      <c r="E30" s="114">
        <v>2073000</v>
      </c>
      <c r="F30" s="41">
        <v>36</v>
      </c>
      <c r="G30" s="158">
        <v>6219000</v>
      </c>
      <c r="H30" s="41" t="s">
        <v>509</v>
      </c>
      <c r="I30" s="41">
        <v>27</v>
      </c>
      <c r="J30" s="41" t="s">
        <v>504</v>
      </c>
      <c r="K30" s="194" t="s">
        <v>503</v>
      </c>
      <c r="L30" s="229" t="s">
        <v>16</v>
      </c>
      <c r="M30" s="41" t="s">
        <v>508</v>
      </c>
      <c r="N30" s="236"/>
      <c r="O30" s="230">
        <v>9</v>
      </c>
      <c r="P30" s="41" t="s">
        <v>507</v>
      </c>
      <c r="Q30" s="236"/>
      <c r="R30" s="41" t="s">
        <v>500</v>
      </c>
      <c r="S30" s="41" t="s">
        <v>4</v>
      </c>
      <c r="T30" s="229" t="s">
        <v>30</v>
      </c>
      <c r="U30" s="221" t="s">
        <v>521</v>
      </c>
      <c r="V30" s="41" t="s">
        <v>6</v>
      </c>
    </row>
    <row r="31" spans="1:22" ht="32.25" customHeight="1" x14ac:dyDescent="0.25">
      <c r="A31" s="208">
        <v>28</v>
      </c>
      <c r="B31" s="41">
        <v>2</v>
      </c>
      <c r="C31" s="41" t="s">
        <v>53</v>
      </c>
      <c r="D31" s="123" t="s">
        <v>506</v>
      </c>
      <c r="E31" s="114">
        <v>1525081.3</v>
      </c>
      <c r="F31" s="41">
        <v>48</v>
      </c>
      <c r="G31" s="158">
        <v>6100325.2000000002</v>
      </c>
      <c r="H31" s="41" t="s">
        <v>505</v>
      </c>
      <c r="I31" s="41">
        <v>27</v>
      </c>
      <c r="J31" s="41" t="s">
        <v>504</v>
      </c>
      <c r="K31" s="194" t="s">
        <v>503</v>
      </c>
      <c r="L31" s="229" t="s">
        <v>16</v>
      </c>
      <c r="M31" s="41" t="s">
        <v>501</v>
      </c>
      <c r="N31" s="236"/>
      <c r="O31" s="230">
        <v>11</v>
      </c>
      <c r="P31" s="41" t="s">
        <v>25</v>
      </c>
      <c r="Q31" s="236"/>
      <c r="R31" s="41" t="s">
        <v>500</v>
      </c>
      <c r="S31" s="41" t="s">
        <v>4</v>
      </c>
      <c r="T31" s="229" t="s">
        <v>30</v>
      </c>
      <c r="U31" s="221" t="s">
        <v>521</v>
      </c>
      <c r="V31" s="41" t="s">
        <v>6</v>
      </c>
    </row>
    <row r="32" spans="1:22" ht="45" x14ac:dyDescent="0.25">
      <c r="A32" s="283">
        <v>29</v>
      </c>
      <c r="B32" s="282">
        <v>3</v>
      </c>
      <c r="C32" s="41" t="s">
        <v>102</v>
      </c>
      <c r="D32" s="123" t="s">
        <v>499</v>
      </c>
      <c r="E32" s="114">
        <v>500000</v>
      </c>
      <c r="F32" s="41">
        <v>24</v>
      </c>
      <c r="G32" s="158">
        <v>1000000</v>
      </c>
      <c r="H32" s="41" t="s">
        <v>498</v>
      </c>
      <c r="I32" s="41">
        <v>17</v>
      </c>
      <c r="J32" s="140" t="s">
        <v>497</v>
      </c>
      <c r="K32" s="195" t="s">
        <v>479</v>
      </c>
      <c r="L32" s="229" t="s">
        <v>456</v>
      </c>
      <c r="M32" s="41" t="s">
        <v>495</v>
      </c>
      <c r="N32" s="236"/>
      <c r="O32" s="230">
        <v>169</v>
      </c>
      <c r="P32" s="41" t="s">
        <v>25</v>
      </c>
      <c r="Q32" s="236"/>
      <c r="R32" s="41" t="s">
        <v>494</v>
      </c>
      <c r="S32" s="41" t="s">
        <v>4</v>
      </c>
      <c r="T32" s="229" t="s">
        <v>30</v>
      </c>
      <c r="U32" s="221" t="s">
        <v>521</v>
      </c>
      <c r="V32" s="41" t="s">
        <v>6</v>
      </c>
    </row>
    <row r="33" spans="1:22" ht="45" x14ac:dyDescent="0.25">
      <c r="A33" s="283"/>
      <c r="B33" s="282"/>
      <c r="C33" s="13"/>
      <c r="D33" s="8" t="s">
        <v>493</v>
      </c>
      <c r="E33" s="161">
        <v>10000</v>
      </c>
      <c r="F33" s="9" t="s">
        <v>13</v>
      </c>
      <c r="G33" s="225">
        <v>10000</v>
      </c>
      <c r="H33" s="9" t="s">
        <v>492</v>
      </c>
      <c r="I33" s="9">
        <v>17</v>
      </c>
      <c r="J33" s="160" t="s">
        <v>463</v>
      </c>
      <c r="K33" s="196" t="s">
        <v>388</v>
      </c>
      <c r="L33" s="229" t="s">
        <v>456</v>
      </c>
      <c r="M33" s="13" t="s">
        <v>491</v>
      </c>
      <c r="N33" s="236"/>
      <c r="O33" s="230">
        <v>169</v>
      </c>
      <c r="P33" s="9" t="s">
        <v>490</v>
      </c>
      <c r="Q33" s="236"/>
      <c r="R33" s="41" t="s">
        <v>489</v>
      </c>
      <c r="S33" s="41" t="s">
        <v>4</v>
      </c>
      <c r="T33" s="229" t="s">
        <v>30</v>
      </c>
      <c r="U33" s="221" t="s">
        <v>521</v>
      </c>
      <c r="V33" s="159" t="s">
        <v>6</v>
      </c>
    </row>
    <row r="34" spans="1:22" ht="24" x14ac:dyDescent="0.25">
      <c r="A34" s="208">
        <v>30</v>
      </c>
      <c r="B34" s="98">
        <v>3</v>
      </c>
      <c r="C34" s="92"/>
      <c r="D34" s="99" t="s">
        <v>400</v>
      </c>
      <c r="E34" s="92"/>
      <c r="F34" s="41" t="s">
        <v>382</v>
      </c>
      <c r="G34" s="209">
        <v>40000</v>
      </c>
      <c r="H34" s="98" t="s">
        <v>390</v>
      </c>
      <c r="I34" s="100" t="s">
        <v>389</v>
      </c>
      <c r="J34" s="100" t="s">
        <v>388</v>
      </c>
      <c r="K34" s="197" t="s">
        <v>397</v>
      </c>
      <c r="L34" s="221" t="s">
        <v>16</v>
      </c>
      <c r="M34" s="236"/>
      <c r="N34" s="236"/>
      <c r="O34" s="222"/>
      <c r="P34" s="223"/>
      <c r="Q34" s="224"/>
      <c r="R34" s="60"/>
      <c r="S34" s="236"/>
      <c r="T34" s="221" t="s">
        <v>30</v>
      </c>
      <c r="U34" s="221" t="s">
        <v>522</v>
      </c>
      <c r="V34" s="159" t="s">
        <v>6</v>
      </c>
    </row>
    <row r="35" spans="1:22" ht="24" x14ac:dyDescent="0.25">
      <c r="A35" s="208">
        <v>31</v>
      </c>
      <c r="B35" s="98">
        <v>4</v>
      </c>
      <c r="C35" s="92"/>
      <c r="D35" s="99" t="s">
        <v>399</v>
      </c>
      <c r="E35" s="92"/>
      <c r="F35" s="41" t="s">
        <v>382</v>
      </c>
      <c r="G35" s="209">
        <v>200000</v>
      </c>
      <c r="H35" s="98" t="s">
        <v>390</v>
      </c>
      <c r="I35" s="100" t="s">
        <v>389</v>
      </c>
      <c r="J35" s="100" t="s">
        <v>388</v>
      </c>
      <c r="K35" s="197" t="s">
        <v>392</v>
      </c>
      <c r="L35" s="221" t="s">
        <v>16</v>
      </c>
      <c r="M35" s="236"/>
      <c r="N35" s="236"/>
      <c r="O35" s="222"/>
      <c r="P35" s="223"/>
      <c r="Q35" s="224"/>
      <c r="R35" s="60"/>
      <c r="S35" s="236"/>
      <c r="T35" s="221" t="s">
        <v>30</v>
      </c>
      <c r="U35" s="221" t="s">
        <v>522</v>
      </c>
      <c r="V35" s="159" t="s">
        <v>6</v>
      </c>
    </row>
    <row r="36" spans="1:22" ht="36" x14ac:dyDescent="0.25">
      <c r="A36" s="208">
        <v>32</v>
      </c>
      <c r="B36" s="9">
        <v>5</v>
      </c>
      <c r="C36" s="92"/>
      <c r="D36" s="99" t="s">
        <v>398</v>
      </c>
      <c r="E36" s="92"/>
      <c r="F36" s="41" t="s">
        <v>382</v>
      </c>
      <c r="G36" s="209">
        <v>500000</v>
      </c>
      <c r="H36" s="98">
        <v>45000000</v>
      </c>
      <c r="I36" s="100" t="s">
        <v>389</v>
      </c>
      <c r="J36" s="100" t="s">
        <v>378</v>
      </c>
      <c r="K36" s="197" t="s">
        <v>397</v>
      </c>
      <c r="L36" s="221" t="s">
        <v>16</v>
      </c>
      <c r="M36" s="236"/>
      <c r="N36" s="236"/>
      <c r="O36" s="222"/>
      <c r="P36" s="223"/>
      <c r="Q36" s="224"/>
      <c r="R36" s="60"/>
      <c r="S36" s="236"/>
      <c r="T36" s="221" t="s">
        <v>30</v>
      </c>
      <c r="U36" s="221" t="s">
        <v>522</v>
      </c>
      <c r="V36" s="159" t="s">
        <v>6</v>
      </c>
    </row>
    <row r="37" spans="1:22" ht="46.5" customHeight="1" x14ac:dyDescent="0.25">
      <c r="A37" s="208">
        <v>33</v>
      </c>
      <c r="B37" s="9">
        <v>9</v>
      </c>
      <c r="C37" s="92"/>
      <c r="D37" s="95" t="s">
        <v>391</v>
      </c>
      <c r="E37" s="92"/>
      <c r="F37" s="41" t="s">
        <v>382</v>
      </c>
      <c r="G37" s="210">
        <v>200000</v>
      </c>
      <c r="H37" s="6" t="s">
        <v>390</v>
      </c>
      <c r="I37" s="6" t="s">
        <v>389</v>
      </c>
      <c r="J37" s="6" t="s">
        <v>388</v>
      </c>
      <c r="K37" s="198" t="s">
        <v>377</v>
      </c>
      <c r="L37" s="221" t="s">
        <v>16</v>
      </c>
      <c r="M37" s="236"/>
      <c r="N37" s="236"/>
      <c r="O37" s="222"/>
      <c r="P37" s="223"/>
      <c r="Q37" s="224"/>
      <c r="R37" s="60"/>
      <c r="S37" s="60"/>
      <c r="T37" s="221" t="s">
        <v>30</v>
      </c>
      <c r="U37" s="221" t="s">
        <v>522</v>
      </c>
      <c r="V37" s="159" t="s">
        <v>6</v>
      </c>
    </row>
    <row r="38" spans="1:22" ht="24" x14ac:dyDescent="0.25">
      <c r="A38" s="208">
        <v>34</v>
      </c>
      <c r="B38" s="14">
        <v>3</v>
      </c>
      <c r="C38" s="26">
        <v>3</v>
      </c>
      <c r="D38" s="22" t="s">
        <v>342</v>
      </c>
      <c r="E38" s="71">
        <v>148075.72</v>
      </c>
      <c r="F38" s="26">
        <v>24</v>
      </c>
      <c r="G38" s="71">
        <v>296151.43</v>
      </c>
      <c r="H38" s="26" t="s">
        <v>324</v>
      </c>
      <c r="I38" s="30" t="s">
        <v>112</v>
      </c>
      <c r="J38" s="17" t="s">
        <v>227</v>
      </c>
      <c r="K38" s="191" t="s">
        <v>226</v>
      </c>
      <c r="L38" s="221" t="s">
        <v>31</v>
      </c>
      <c r="M38" s="76" t="s">
        <v>319</v>
      </c>
      <c r="N38" s="26" t="s">
        <v>17</v>
      </c>
      <c r="O38" s="222">
        <v>3</v>
      </c>
      <c r="P38" s="243"/>
      <c r="Q38" s="244"/>
      <c r="R38" s="60" t="s">
        <v>223</v>
      </c>
      <c r="S38" s="60" t="s">
        <v>4</v>
      </c>
      <c r="T38" s="221" t="s">
        <v>2</v>
      </c>
      <c r="U38" s="60" t="s">
        <v>4</v>
      </c>
      <c r="V38" s="26" t="s">
        <v>352</v>
      </c>
    </row>
    <row r="39" spans="1:22" ht="24" x14ac:dyDescent="0.25">
      <c r="A39" s="208">
        <v>35</v>
      </c>
      <c r="B39" s="14">
        <v>4</v>
      </c>
      <c r="C39" s="26">
        <v>4</v>
      </c>
      <c r="D39" s="22" t="s">
        <v>342</v>
      </c>
      <c r="E39" s="71">
        <f t="shared" ref="E39:E54" si="1">G39/F39*12</f>
        <v>58518.899999999994</v>
      </c>
      <c r="F39" s="26">
        <v>24</v>
      </c>
      <c r="G39" s="71">
        <v>117037.8</v>
      </c>
      <c r="H39" s="26" t="s">
        <v>324</v>
      </c>
      <c r="I39" s="30" t="s">
        <v>210</v>
      </c>
      <c r="J39" s="17" t="s">
        <v>118</v>
      </c>
      <c r="K39" s="191" t="s">
        <v>226</v>
      </c>
      <c r="L39" s="221" t="s">
        <v>31</v>
      </c>
      <c r="M39" s="76" t="s">
        <v>319</v>
      </c>
      <c r="N39" s="26" t="s">
        <v>17</v>
      </c>
      <c r="O39" s="222">
        <v>3</v>
      </c>
      <c r="P39" s="243"/>
      <c r="Q39" s="244"/>
      <c r="R39" s="60" t="s">
        <v>223</v>
      </c>
      <c r="S39" s="60" t="s">
        <v>4</v>
      </c>
      <c r="T39" s="221" t="s">
        <v>2</v>
      </c>
      <c r="U39" s="60" t="s">
        <v>4</v>
      </c>
      <c r="V39" s="26" t="s">
        <v>351</v>
      </c>
    </row>
    <row r="40" spans="1:22" ht="24" x14ac:dyDescent="0.25">
      <c r="A40" s="208">
        <v>36</v>
      </c>
      <c r="B40" s="14">
        <v>20</v>
      </c>
      <c r="C40" s="26">
        <v>20</v>
      </c>
      <c r="D40" s="22" t="s">
        <v>327</v>
      </c>
      <c r="E40" s="71">
        <f t="shared" si="1"/>
        <v>7707.880000000001</v>
      </c>
      <c r="F40" s="26">
        <v>12</v>
      </c>
      <c r="G40" s="71">
        <v>7707.88</v>
      </c>
      <c r="H40" s="26" t="s">
        <v>324</v>
      </c>
      <c r="I40" s="30" t="s">
        <v>112</v>
      </c>
      <c r="J40" s="17" t="s">
        <v>289</v>
      </c>
      <c r="K40" s="191" t="s">
        <v>226</v>
      </c>
      <c r="L40" s="221" t="s">
        <v>31</v>
      </c>
      <c r="M40" s="76" t="s">
        <v>319</v>
      </c>
      <c r="N40" s="26" t="s">
        <v>17</v>
      </c>
      <c r="O40" s="222">
        <v>3</v>
      </c>
      <c r="P40" s="243"/>
      <c r="Q40" s="244"/>
      <c r="R40" s="60" t="s">
        <v>223</v>
      </c>
      <c r="S40" s="60" t="s">
        <v>4</v>
      </c>
      <c r="T40" s="221" t="s">
        <v>2</v>
      </c>
      <c r="U40" s="60" t="s">
        <v>4</v>
      </c>
      <c r="V40" s="26" t="s">
        <v>326</v>
      </c>
    </row>
    <row r="41" spans="1:22" ht="24" x14ac:dyDescent="0.25">
      <c r="A41" s="208">
        <v>37</v>
      </c>
      <c r="B41" s="14">
        <v>22</v>
      </c>
      <c r="C41" s="26">
        <v>22</v>
      </c>
      <c r="D41" s="22" t="s">
        <v>322</v>
      </c>
      <c r="E41" s="71">
        <f t="shared" si="1"/>
        <v>365.15</v>
      </c>
      <c r="F41" s="26">
        <v>12</v>
      </c>
      <c r="G41" s="71">
        <v>365.15</v>
      </c>
      <c r="H41" s="26" t="s">
        <v>321</v>
      </c>
      <c r="I41" s="30" t="s">
        <v>112</v>
      </c>
      <c r="J41" s="17" t="s">
        <v>11</v>
      </c>
      <c r="K41" s="191" t="s">
        <v>226</v>
      </c>
      <c r="L41" s="221" t="s">
        <v>31</v>
      </c>
      <c r="M41" s="76" t="s">
        <v>319</v>
      </c>
      <c r="N41" s="26" t="s">
        <v>17</v>
      </c>
      <c r="O41" s="222">
        <v>3</v>
      </c>
      <c r="P41" s="243"/>
      <c r="Q41" s="244"/>
      <c r="R41" s="60" t="s">
        <v>223</v>
      </c>
      <c r="S41" s="60" t="s">
        <v>4</v>
      </c>
      <c r="T41" s="221" t="s">
        <v>2</v>
      </c>
      <c r="U41" s="60" t="s">
        <v>4</v>
      </c>
      <c r="V41" s="26" t="s">
        <v>320</v>
      </c>
    </row>
    <row r="42" spans="1:22" ht="24" x14ac:dyDescent="0.25">
      <c r="A42" s="208">
        <v>38</v>
      </c>
      <c r="B42" s="14">
        <v>26</v>
      </c>
      <c r="C42" s="26">
        <v>2</v>
      </c>
      <c r="D42" s="22" t="s">
        <v>307</v>
      </c>
      <c r="E42" s="71">
        <f t="shared" si="1"/>
        <v>108009.15</v>
      </c>
      <c r="F42" s="26">
        <v>24</v>
      </c>
      <c r="G42" s="71">
        <v>216018.3</v>
      </c>
      <c r="H42" s="26" t="s">
        <v>306</v>
      </c>
      <c r="I42" s="30" t="s">
        <v>112</v>
      </c>
      <c r="J42" s="17" t="s">
        <v>289</v>
      </c>
      <c r="K42" s="191" t="s">
        <v>226</v>
      </c>
      <c r="L42" s="221" t="s">
        <v>16</v>
      </c>
      <c r="M42" s="76" t="s">
        <v>304</v>
      </c>
      <c r="N42" s="26" t="s">
        <v>17</v>
      </c>
      <c r="O42" s="222">
        <v>5</v>
      </c>
      <c r="P42" s="243"/>
      <c r="Q42" s="244"/>
      <c r="R42" s="60" t="s">
        <v>223</v>
      </c>
      <c r="S42" s="60" t="s">
        <v>4</v>
      </c>
      <c r="T42" s="221" t="s">
        <v>2</v>
      </c>
      <c r="U42" s="60" t="s">
        <v>4</v>
      </c>
      <c r="V42" s="26" t="s">
        <v>309</v>
      </c>
    </row>
    <row r="43" spans="1:22" ht="24" x14ac:dyDescent="0.25">
      <c r="A43" s="208">
        <v>39</v>
      </c>
      <c r="B43" s="14">
        <v>32</v>
      </c>
      <c r="C43" s="26">
        <v>4</v>
      </c>
      <c r="D43" s="22" t="s">
        <v>297</v>
      </c>
      <c r="E43" s="71">
        <f t="shared" si="1"/>
        <v>8150.8549999999996</v>
      </c>
      <c r="F43" s="26">
        <v>24</v>
      </c>
      <c r="G43" s="71">
        <v>16301.71</v>
      </c>
      <c r="H43" s="26" t="s">
        <v>97</v>
      </c>
      <c r="I43" s="30" t="s">
        <v>112</v>
      </c>
      <c r="J43" s="17" t="s">
        <v>289</v>
      </c>
      <c r="K43" s="192" t="s">
        <v>296</v>
      </c>
      <c r="L43" s="221" t="s">
        <v>16</v>
      </c>
      <c r="M43" s="76" t="s">
        <v>294</v>
      </c>
      <c r="N43" s="26" t="s">
        <v>17</v>
      </c>
      <c r="O43" s="222">
        <v>4</v>
      </c>
      <c r="P43" s="243"/>
      <c r="Q43" s="244"/>
      <c r="R43" s="60" t="s">
        <v>223</v>
      </c>
      <c r="S43" s="60" t="s">
        <v>4</v>
      </c>
      <c r="T43" s="221" t="s">
        <v>2</v>
      </c>
      <c r="U43" s="60" t="s">
        <v>4</v>
      </c>
      <c r="V43" s="26" t="s">
        <v>295</v>
      </c>
    </row>
    <row r="44" spans="1:22" ht="24" x14ac:dyDescent="0.25">
      <c r="A44" s="208">
        <v>40</v>
      </c>
      <c r="B44" s="14">
        <v>33</v>
      </c>
      <c r="C44" s="26">
        <v>5</v>
      </c>
      <c r="D44" s="22" t="s">
        <v>267</v>
      </c>
      <c r="E44" s="71">
        <f t="shared" si="1"/>
        <v>197110</v>
      </c>
      <c r="F44" s="26">
        <v>36</v>
      </c>
      <c r="G44" s="71">
        <v>591330</v>
      </c>
      <c r="H44" s="26" t="s">
        <v>293</v>
      </c>
      <c r="I44" s="30" t="s">
        <v>112</v>
      </c>
      <c r="J44" s="17" t="s">
        <v>289</v>
      </c>
      <c r="K44" s="192" t="s">
        <v>292</v>
      </c>
      <c r="L44" s="221" t="s">
        <v>16</v>
      </c>
      <c r="M44" s="76" t="s">
        <v>290</v>
      </c>
      <c r="N44" s="26" t="s">
        <v>17</v>
      </c>
      <c r="O44" s="222">
        <v>4</v>
      </c>
      <c r="P44" s="243"/>
      <c r="Q44" s="244"/>
      <c r="R44" s="60" t="s">
        <v>223</v>
      </c>
      <c r="S44" s="60" t="s">
        <v>4</v>
      </c>
      <c r="T44" s="221" t="s">
        <v>2</v>
      </c>
      <c r="U44" s="60" t="s">
        <v>4</v>
      </c>
      <c r="V44" s="26" t="s">
        <v>291</v>
      </c>
    </row>
    <row r="45" spans="1:22" ht="30" x14ac:dyDescent="0.25">
      <c r="A45" s="208">
        <v>41</v>
      </c>
      <c r="B45" s="14">
        <v>34</v>
      </c>
      <c r="C45" s="26">
        <v>6</v>
      </c>
      <c r="D45" s="22" t="s">
        <v>287</v>
      </c>
      <c r="E45" s="71">
        <f t="shared" si="1"/>
        <v>411853.41000000003</v>
      </c>
      <c r="F45" s="26">
        <v>24</v>
      </c>
      <c r="G45" s="71">
        <v>823706.82</v>
      </c>
      <c r="H45" s="17" t="s">
        <v>252</v>
      </c>
      <c r="I45" s="30" t="s">
        <v>112</v>
      </c>
      <c r="J45" s="17" t="s">
        <v>289</v>
      </c>
      <c r="K45" s="192" t="s">
        <v>286</v>
      </c>
      <c r="L45" s="221" t="s">
        <v>16</v>
      </c>
      <c r="M45" s="18" t="s">
        <v>249</v>
      </c>
      <c r="N45" s="26" t="s">
        <v>17</v>
      </c>
      <c r="O45" s="222">
        <v>4</v>
      </c>
      <c r="P45" s="243"/>
      <c r="Q45" s="244"/>
      <c r="R45" s="60" t="s">
        <v>223</v>
      </c>
      <c r="S45" s="60" t="s">
        <v>4</v>
      </c>
      <c r="T45" s="221" t="s">
        <v>2</v>
      </c>
      <c r="U45" s="60" t="s">
        <v>4</v>
      </c>
      <c r="V45" s="26" t="s">
        <v>288</v>
      </c>
    </row>
    <row r="46" spans="1:22" ht="30" x14ac:dyDescent="0.25">
      <c r="A46" s="208">
        <v>42</v>
      </c>
      <c r="B46" s="14">
        <v>35</v>
      </c>
      <c r="C46" s="26">
        <v>7</v>
      </c>
      <c r="D46" s="22" t="s">
        <v>287</v>
      </c>
      <c r="E46" s="71">
        <f t="shared" si="1"/>
        <v>1070724.75</v>
      </c>
      <c r="F46" s="26">
        <v>24</v>
      </c>
      <c r="G46" s="71">
        <v>2141449.5</v>
      </c>
      <c r="H46" s="17" t="s">
        <v>252</v>
      </c>
      <c r="I46" s="30" t="s">
        <v>210</v>
      </c>
      <c r="J46" s="17" t="s">
        <v>118</v>
      </c>
      <c r="K46" s="192" t="s">
        <v>286</v>
      </c>
      <c r="L46" s="221" t="s">
        <v>16</v>
      </c>
      <c r="M46" s="18" t="s">
        <v>249</v>
      </c>
      <c r="N46" s="26" t="s">
        <v>17</v>
      </c>
      <c r="O46" s="222">
        <v>4</v>
      </c>
      <c r="P46" s="243"/>
      <c r="Q46" s="244"/>
      <c r="R46" s="60" t="s">
        <v>223</v>
      </c>
      <c r="S46" s="60" t="s">
        <v>4</v>
      </c>
      <c r="T46" s="221" t="s">
        <v>2</v>
      </c>
      <c r="U46" s="60" t="s">
        <v>4</v>
      </c>
      <c r="V46" s="26" t="s">
        <v>285</v>
      </c>
    </row>
    <row r="47" spans="1:22" ht="24" x14ac:dyDescent="0.25">
      <c r="A47" s="208">
        <v>43</v>
      </c>
      <c r="B47" s="14">
        <v>36</v>
      </c>
      <c r="C47" s="26">
        <v>8</v>
      </c>
      <c r="D47" s="22" t="s">
        <v>270</v>
      </c>
      <c r="E47" s="71">
        <f t="shared" si="1"/>
        <v>122359.42499999999</v>
      </c>
      <c r="F47" s="26">
        <v>24</v>
      </c>
      <c r="G47" s="71">
        <v>244718.85</v>
      </c>
      <c r="H47" s="17" t="s">
        <v>233</v>
      </c>
      <c r="I47" s="30" t="s">
        <v>210</v>
      </c>
      <c r="J47" s="17" t="s">
        <v>118</v>
      </c>
      <c r="K47" s="192" t="s">
        <v>226</v>
      </c>
      <c r="L47" s="221" t="s">
        <v>16</v>
      </c>
      <c r="M47" s="18" t="s">
        <v>230</v>
      </c>
      <c r="N47" s="26" t="s">
        <v>17</v>
      </c>
      <c r="O47" s="222">
        <v>4</v>
      </c>
      <c r="P47" s="243"/>
      <c r="Q47" s="244"/>
      <c r="R47" s="60" t="s">
        <v>223</v>
      </c>
      <c r="S47" s="60" t="s">
        <v>4</v>
      </c>
      <c r="T47" s="221" t="s">
        <v>2</v>
      </c>
      <c r="U47" s="60" t="s">
        <v>4</v>
      </c>
      <c r="V47" s="26" t="s">
        <v>284</v>
      </c>
    </row>
    <row r="48" spans="1:22" ht="24" x14ac:dyDescent="0.25">
      <c r="A48" s="208">
        <v>44</v>
      </c>
      <c r="B48" s="14">
        <v>38</v>
      </c>
      <c r="C48" s="26">
        <v>10</v>
      </c>
      <c r="D48" s="22" t="s">
        <v>267</v>
      </c>
      <c r="E48" s="71">
        <f t="shared" si="1"/>
        <v>2245950</v>
      </c>
      <c r="F48" s="26">
        <v>24</v>
      </c>
      <c r="G48" s="71">
        <v>4491900</v>
      </c>
      <c r="H48" s="17" t="s">
        <v>277</v>
      </c>
      <c r="I48" s="30" t="s">
        <v>210</v>
      </c>
      <c r="J48" s="17" t="s">
        <v>118</v>
      </c>
      <c r="K48" s="192" t="s">
        <v>282</v>
      </c>
      <c r="L48" s="221" t="s">
        <v>16</v>
      </c>
      <c r="M48" s="18" t="s">
        <v>275</v>
      </c>
      <c r="N48" s="26" t="s">
        <v>17</v>
      </c>
      <c r="O48" s="222">
        <v>4</v>
      </c>
      <c r="P48" s="243"/>
      <c r="Q48" s="244"/>
      <c r="R48" s="60" t="s">
        <v>223</v>
      </c>
      <c r="S48" s="60" t="s">
        <v>4</v>
      </c>
      <c r="T48" s="221" t="s">
        <v>2</v>
      </c>
      <c r="U48" s="60" t="s">
        <v>4</v>
      </c>
      <c r="V48" s="26" t="s">
        <v>281</v>
      </c>
    </row>
    <row r="49" spans="1:22" ht="24" x14ac:dyDescent="0.25">
      <c r="A49" s="208">
        <v>45</v>
      </c>
      <c r="B49" s="14">
        <v>39</v>
      </c>
      <c r="C49" s="26">
        <v>11</v>
      </c>
      <c r="D49" s="22" t="s">
        <v>270</v>
      </c>
      <c r="E49" s="71">
        <f t="shared" si="1"/>
        <v>146185.70000000001</v>
      </c>
      <c r="F49" s="26">
        <v>24</v>
      </c>
      <c r="G49" s="71">
        <v>292371.40000000002</v>
      </c>
      <c r="H49" s="17" t="s">
        <v>233</v>
      </c>
      <c r="I49" s="30" t="s">
        <v>112</v>
      </c>
      <c r="J49" s="17" t="s">
        <v>227</v>
      </c>
      <c r="K49" s="192" t="s">
        <v>226</v>
      </c>
      <c r="L49" s="221" t="s">
        <v>16</v>
      </c>
      <c r="M49" s="18" t="s">
        <v>230</v>
      </c>
      <c r="N49" s="26" t="s">
        <v>17</v>
      </c>
      <c r="O49" s="222">
        <v>4</v>
      </c>
      <c r="P49" s="243"/>
      <c r="Q49" s="244"/>
      <c r="R49" s="60" t="s">
        <v>223</v>
      </c>
      <c r="S49" s="60" t="s">
        <v>4</v>
      </c>
      <c r="T49" s="221" t="s">
        <v>2</v>
      </c>
      <c r="U49" s="60" t="s">
        <v>4</v>
      </c>
      <c r="V49" s="26" t="s">
        <v>280</v>
      </c>
    </row>
    <row r="50" spans="1:22" ht="30" x14ac:dyDescent="0.25">
      <c r="A50" s="208">
        <v>46</v>
      </c>
      <c r="B50" s="14">
        <v>40</v>
      </c>
      <c r="C50" s="26">
        <v>12</v>
      </c>
      <c r="D50" s="22" t="s">
        <v>270</v>
      </c>
      <c r="E50" s="71">
        <f t="shared" si="1"/>
        <v>18990.87</v>
      </c>
      <c r="F50" s="26">
        <v>24</v>
      </c>
      <c r="G50" s="71">
        <v>37981.74</v>
      </c>
      <c r="H50" s="17" t="s">
        <v>233</v>
      </c>
      <c r="I50" s="30" t="s">
        <v>210</v>
      </c>
      <c r="J50" s="17" t="s">
        <v>118</v>
      </c>
      <c r="K50" s="192" t="s">
        <v>279</v>
      </c>
      <c r="L50" s="221" t="s">
        <v>16</v>
      </c>
      <c r="M50" s="18" t="s">
        <v>230</v>
      </c>
      <c r="N50" s="26" t="s">
        <v>17</v>
      </c>
      <c r="O50" s="222">
        <v>4</v>
      </c>
      <c r="P50" s="243"/>
      <c r="Q50" s="244"/>
      <c r="R50" s="60" t="s">
        <v>223</v>
      </c>
      <c r="S50" s="60" t="s">
        <v>4</v>
      </c>
      <c r="T50" s="221" t="s">
        <v>2</v>
      </c>
      <c r="U50" s="60" t="s">
        <v>4</v>
      </c>
      <c r="V50" s="26" t="s">
        <v>278</v>
      </c>
    </row>
    <row r="51" spans="1:22" ht="45" x14ac:dyDescent="0.25">
      <c r="A51" s="208">
        <v>47</v>
      </c>
      <c r="B51" s="14">
        <v>42</v>
      </c>
      <c r="C51" s="26">
        <v>14</v>
      </c>
      <c r="D51" s="22" t="s">
        <v>270</v>
      </c>
      <c r="E51" s="71">
        <f t="shared" si="1"/>
        <v>104519.47500000001</v>
      </c>
      <c r="F51" s="26">
        <v>24</v>
      </c>
      <c r="G51" s="71">
        <v>209038.95</v>
      </c>
      <c r="H51" s="17" t="s">
        <v>233</v>
      </c>
      <c r="I51" s="30" t="s">
        <v>45</v>
      </c>
      <c r="J51" s="17" t="s">
        <v>11</v>
      </c>
      <c r="K51" s="192" t="s">
        <v>274</v>
      </c>
      <c r="L51" s="221" t="s">
        <v>16</v>
      </c>
      <c r="M51" s="18" t="s">
        <v>230</v>
      </c>
      <c r="N51" s="26" t="s">
        <v>17</v>
      </c>
      <c r="O51" s="222">
        <v>4</v>
      </c>
      <c r="P51" s="243"/>
      <c r="Q51" s="244"/>
      <c r="R51" s="60" t="s">
        <v>223</v>
      </c>
      <c r="S51" s="60" t="s">
        <v>4</v>
      </c>
      <c r="T51" s="221" t="s">
        <v>2</v>
      </c>
      <c r="U51" s="60" t="s">
        <v>4</v>
      </c>
      <c r="V51" s="26" t="s">
        <v>273</v>
      </c>
    </row>
    <row r="52" spans="1:22" ht="24" x14ac:dyDescent="0.25">
      <c r="A52" s="208">
        <v>48</v>
      </c>
      <c r="B52" s="14">
        <v>43</v>
      </c>
      <c r="C52" s="26">
        <v>15</v>
      </c>
      <c r="D52" s="22" t="s">
        <v>270</v>
      </c>
      <c r="E52" s="71">
        <f t="shared" si="1"/>
        <v>34245.275000000001</v>
      </c>
      <c r="F52" s="26">
        <v>24</v>
      </c>
      <c r="G52" s="71">
        <v>68490.55</v>
      </c>
      <c r="H52" s="17" t="s">
        <v>233</v>
      </c>
      <c r="I52" s="30" t="s">
        <v>45</v>
      </c>
      <c r="J52" s="17" t="s">
        <v>11</v>
      </c>
      <c r="K52" s="192" t="s">
        <v>272</v>
      </c>
      <c r="L52" s="221" t="s">
        <v>16</v>
      </c>
      <c r="M52" s="18" t="s">
        <v>230</v>
      </c>
      <c r="N52" s="26" t="s">
        <v>17</v>
      </c>
      <c r="O52" s="222">
        <v>4</v>
      </c>
      <c r="P52" s="243"/>
      <c r="Q52" s="244"/>
      <c r="R52" s="60" t="s">
        <v>223</v>
      </c>
      <c r="S52" s="60" t="s">
        <v>4</v>
      </c>
      <c r="T52" s="221" t="s">
        <v>2</v>
      </c>
      <c r="U52" s="60" t="s">
        <v>4</v>
      </c>
      <c r="V52" s="26" t="s">
        <v>271</v>
      </c>
    </row>
    <row r="53" spans="1:22" ht="24" x14ac:dyDescent="0.25">
      <c r="A53" s="208">
        <v>49</v>
      </c>
      <c r="B53" s="14">
        <v>51</v>
      </c>
      <c r="C53" s="26">
        <v>23</v>
      </c>
      <c r="D53" s="22" t="s">
        <v>234</v>
      </c>
      <c r="E53" s="71">
        <f t="shared" si="1"/>
        <v>106235.85</v>
      </c>
      <c r="F53" s="26">
        <v>12</v>
      </c>
      <c r="G53" s="71">
        <v>106235.85</v>
      </c>
      <c r="H53" s="17" t="s">
        <v>233</v>
      </c>
      <c r="I53" s="30" t="s">
        <v>210</v>
      </c>
      <c r="J53" s="17" t="s">
        <v>11</v>
      </c>
      <c r="K53" s="192" t="s">
        <v>246</v>
      </c>
      <c r="L53" s="221" t="s">
        <v>16</v>
      </c>
      <c r="M53" s="18" t="s">
        <v>230</v>
      </c>
      <c r="N53" s="26" t="s">
        <v>17</v>
      </c>
      <c r="O53" s="222">
        <v>4</v>
      </c>
      <c r="P53" s="243"/>
      <c r="Q53" s="244"/>
      <c r="R53" s="60" t="s">
        <v>223</v>
      </c>
      <c r="S53" s="60" t="s">
        <v>4</v>
      </c>
      <c r="T53" s="221" t="s">
        <v>2</v>
      </c>
      <c r="U53" s="60" t="s">
        <v>4</v>
      </c>
      <c r="V53" s="26" t="s">
        <v>245</v>
      </c>
    </row>
    <row r="54" spans="1:22" ht="24" x14ac:dyDescent="0.25">
      <c r="A54" s="208">
        <v>50</v>
      </c>
      <c r="B54" s="14">
        <v>54</v>
      </c>
      <c r="C54" s="26">
        <v>26</v>
      </c>
      <c r="D54" s="22" t="s">
        <v>239</v>
      </c>
      <c r="E54" s="71">
        <f t="shared" si="1"/>
        <v>799850.3</v>
      </c>
      <c r="F54" s="26">
        <v>36</v>
      </c>
      <c r="G54" s="71">
        <v>2399550.9</v>
      </c>
      <c r="H54" s="17" t="s">
        <v>238</v>
      </c>
      <c r="I54" s="30" t="s">
        <v>210</v>
      </c>
      <c r="J54" s="17" t="s">
        <v>118</v>
      </c>
      <c r="K54" s="192" t="s">
        <v>237</v>
      </c>
      <c r="L54" s="221" t="s">
        <v>16</v>
      </c>
      <c r="M54" s="18" t="s">
        <v>235</v>
      </c>
      <c r="N54" s="26" t="s">
        <v>17</v>
      </c>
      <c r="O54" s="222">
        <v>4</v>
      </c>
      <c r="P54" s="243"/>
      <c r="Q54" s="244"/>
      <c r="R54" s="60" t="s">
        <v>223</v>
      </c>
      <c r="S54" s="60" t="s">
        <v>4</v>
      </c>
      <c r="T54" s="221" t="s">
        <v>2</v>
      </c>
      <c r="U54" s="60" t="s">
        <v>4</v>
      </c>
      <c r="V54" s="26" t="s">
        <v>236</v>
      </c>
    </row>
    <row r="55" spans="1:22" ht="36" x14ac:dyDescent="0.25">
      <c r="A55" s="208">
        <v>51</v>
      </c>
      <c r="B55" s="14">
        <v>60</v>
      </c>
      <c r="C55" s="26">
        <v>1</v>
      </c>
      <c r="D55" s="22" t="s">
        <v>212</v>
      </c>
      <c r="E55" s="71">
        <v>606537</v>
      </c>
      <c r="F55" s="26">
        <v>36</v>
      </c>
      <c r="G55" s="71">
        <v>1819610</v>
      </c>
      <c r="H55" s="17" t="s">
        <v>211</v>
      </c>
      <c r="I55" s="30" t="s">
        <v>210</v>
      </c>
      <c r="J55" s="17" t="s">
        <v>118</v>
      </c>
      <c r="K55" s="192" t="s">
        <v>209</v>
      </c>
      <c r="L55" s="221" t="s">
        <v>16</v>
      </c>
      <c r="M55" s="18" t="s">
        <v>207</v>
      </c>
      <c r="N55" s="26" t="s">
        <v>17</v>
      </c>
      <c r="O55" s="222">
        <v>31</v>
      </c>
      <c r="P55" s="243"/>
      <c r="Q55" s="244"/>
      <c r="R55" s="60" t="s">
        <v>190</v>
      </c>
      <c r="S55" s="60" t="s">
        <v>4</v>
      </c>
      <c r="T55" s="221" t="s">
        <v>2</v>
      </c>
      <c r="U55" s="60" t="s">
        <v>4</v>
      </c>
      <c r="V55" s="26" t="s">
        <v>208</v>
      </c>
    </row>
    <row r="56" spans="1:22" ht="30" x14ac:dyDescent="0.25">
      <c r="A56" s="208">
        <v>52</v>
      </c>
      <c r="B56" s="14">
        <v>61</v>
      </c>
      <c r="C56" s="26">
        <v>2</v>
      </c>
      <c r="D56" s="22" t="s">
        <v>206</v>
      </c>
      <c r="E56" s="71">
        <v>96500</v>
      </c>
      <c r="F56" s="26">
        <v>24</v>
      </c>
      <c r="G56" s="71">
        <v>193000</v>
      </c>
      <c r="H56" s="26" t="s">
        <v>205</v>
      </c>
      <c r="I56" s="30" t="s">
        <v>112</v>
      </c>
      <c r="J56" s="17" t="s">
        <v>11</v>
      </c>
      <c r="K56" s="192" t="s">
        <v>202</v>
      </c>
      <c r="L56" s="221" t="s">
        <v>16</v>
      </c>
      <c r="M56" s="18" t="s">
        <v>194</v>
      </c>
      <c r="N56" s="26" t="s">
        <v>17</v>
      </c>
      <c r="O56" s="222">
        <v>31</v>
      </c>
      <c r="P56" s="243"/>
      <c r="Q56" s="244"/>
      <c r="R56" s="60" t="s">
        <v>190</v>
      </c>
      <c r="S56" s="60" t="s">
        <v>4</v>
      </c>
      <c r="T56" s="221" t="s">
        <v>2</v>
      </c>
      <c r="U56" s="60" t="s">
        <v>4</v>
      </c>
      <c r="V56" s="26" t="s">
        <v>204</v>
      </c>
    </row>
    <row r="57" spans="1:22" ht="24" x14ac:dyDescent="0.25">
      <c r="A57" s="208">
        <v>53</v>
      </c>
      <c r="B57" s="14">
        <v>64</v>
      </c>
      <c r="C57" s="26">
        <v>5</v>
      </c>
      <c r="D57" s="22" t="s">
        <v>193</v>
      </c>
      <c r="E57" s="71">
        <v>178000</v>
      </c>
      <c r="F57" s="26" t="s">
        <v>66</v>
      </c>
      <c r="G57" s="71">
        <v>178000</v>
      </c>
      <c r="H57" s="17" t="s">
        <v>97</v>
      </c>
      <c r="I57" s="70" t="s">
        <v>111</v>
      </c>
      <c r="J57" s="17" t="s">
        <v>118</v>
      </c>
      <c r="K57" s="192" t="s">
        <v>192</v>
      </c>
      <c r="L57" s="221" t="s">
        <v>31</v>
      </c>
      <c r="M57" s="18" t="s">
        <v>6</v>
      </c>
      <c r="N57" s="26" t="s">
        <v>17</v>
      </c>
      <c r="O57" s="222">
        <v>281</v>
      </c>
      <c r="P57" s="223" t="e">
        <f>G57+G61+G62+G27+G65+G66+G67+G68+G69+G70+G71+G98+G99+G100+G101+G102+G103+G135+G136+G137+G138+G104+G29+G74+G73+G25+G28</f>
        <v>#VALUE!</v>
      </c>
      <c r="Q57" s="224" t="e">
        <f>P57/4.1479</f>
        <v>#VALUE!</v>
      </c>
      <c r="R57" s="60" t="s">
        <v>190</v>
      </c>
      <c r="S57" s="60" t="s">
        <v>4</v>
      </c>
      <c r="T57" s="221" t="s">
        <v>2</v>
      </c>
      <c r="U57" s="60" t="s">
        <v>4</v>
      </c>
      <c r="V57" s="26" t="s">
        <v>191</v>
      </c>
    </row>
    <row r="58" spans="1:22" ht="84" x14ac:dyDescent="0.25">
      <c r="A58" s="208">
        <v>54</v>
      </c>
      <c r="B58" s="14">
        <v>65</v>
      </c>
      <c r="C58" s="56" t="s">
        <v>189</v>
      </c>
      <c r="D58" s="22" t="s">
        <v>188</v>
      </c>
      <c r="E58" s="37">
        <f>500000+200000+1000000+500000</f>
        <v>2200000</v>
      </c>
      <c r="F58" s="7">
        <v>12</v>
      </c>
      <c r="G58" s="225">
        <v>2200000</v>
      </c>
      <c r="H58" s="17" t="s">
        <v>187</v>
      </c>
      <c r="I58" s="7" t="s">
        <v>112</v>
      </c>
      <c r="J58" s="7" t="s">
        <v>55</v>
      </c>
      <c r="K58" s="192" t="s">
        <v>180</v>
      </c>
      <c r="L58" s="221" t="s">
        <v>16</v>
      </c>
      <c r="M58" s="18" t="s">
        <v>186</v>
      </c>
      <c r="N58" s="7" t="s">
        <v>185</v>
      </c>
      <c r="O58" s="231">
        <v>160</v>
      </c>
      <c r="P58" s="232">
        <f>G58</f>
        <v>2200000</v>
      </c>
      <c r="Q58" s="224">
        <f>P58/4.1749</f>
        <v>526958.72955040843</v>
      </c>
      <c r="R58" s="60" t="s">
        <v>177</v>
      </c>
      <c r="S58" s="60" t="s">
        <v>4</v>
      </c>
      <c r="T58" s="221" t="s">
        <v>2</v>
      </c>
      <c r="U58" s="60" t="s">
        <v>4</v>
      </c>
      <c r="V58" s="7" t="s">
        <v>9</v>
      </c>
    </row>
    <row r="59" spans="1:22" ht="36" x14ac:dyDescent="0.25">
      <c r="A59" s="208">
        <v>55</v>
      </c>
      <c r="B59" s="14">
        <v>66</v>
      </c>
      <c r="C59" s="56" t="s">
        <v>102</v>
      </c>
      <c r="D59" s="22" t="s">
        <v>184</v>
      </c>
      <c r="E59" s="37">
        <v>300000</v>
      </c>
      <c r="F59" s="7">
        <v>12</v>
      </c>
      <c r="G59" s="225">
        <v>300000</v>
      </c>
      <c r="H59" s="17" t="s">
        <v>183</v>
      </c>
      <c r="I59" s="7" t="s">
        <v>45</v>
      </c>
      <c r="J59" s="7" t="s">
        <v>11</v>
      </c>
      <c r="K59" s="192" t="s">
        <v>180</v>
      </c>
      <c r="L59" s="221" t="s">
        <v>3</v>
      </c>
      <c r="M59" s="18" t="s">
        <v>179</v>
      </c>
      <c r="N59" s="7" t="s">
        <v>178</v>
      </c>
      <c r="O59" s="226">
        <v>161</v>
      </c>
      <c r="P59" s="246">
        <f>G59+G18</f>
        <v>700000</v>
      </c>
      <c r="Q59" s="244">
        <f>P59/4.1749</f>
        <v>167668.68667512995</v>
      </c>
      <c r="R59" s="60" t="s">
        <v>177</v>
      </c>
      <c r="S59" s="60" t="s">
        <v>4</v>
      </c>
      <c r="T59" s="221" t="s">
        <v>2</v>
      </c>
      <c r="U59" s="60" t="s">
        <v>4</v>
      </c>
      <c r="V59" s="7" t="s">
        <v>9</v>
      </c>
    </row>
    <row r="60" spans="1:22" ht="32.25" customHeight="1" x14ac:dyDescent="0.25">
      <c r="A60" s="208">
        <v>56</v>
      </c>
      <c r="B60" s="14">
        <v>74</v>
      </c>
      <c r="C60" s="247" t="s">
        <v>152</v>
      </c>
      <c r="D60" s="25" t="s">
        <v>151</v>
      </c>
      <c r="E60" s="37">
        <v>80000</v>
      </c>
      <c r="F60" s="7">
        <v>24</v>
      </c>
      <c r="G60" s="37">
        <v>160000</v>
      </c>
      <c r="H60" s="17" t="s">
        <v>150</v>
      </c>
      <c r="I60" s="31" t="s">
        <v>45</v>
      </c>
      <c r="J60" s="7" t="s">
        <v>11</v>
      </c>
      <c r="K60" s="193" t="s">
        <v>149</v>
      </c>
      <c r="L60" s="221" t="s">
        <v>3</v>
      </c>
      <c r="M60" s="18" t="s">
        <v>148</v>
      </c>
      <c r="N60" s="7" t="s">
        <v>17</v>
      </c>
      <c r="O60" s="222">
        <v>277</v>
      </c>
      <c r="P60" s="223">
        <f>G60</f>
        <v>160000</v>
      </c>
      <c r="Q60" s="224">
        <f>P60/4.1479</f>
        <v>38573.736107427852</v>
      </c>
      <c r="R60" s="60" t="s">
        <v>103</v>
      </c>
      <c r="S60" s="60" t="s">
        <v>4</v>
      </c>
      <c r="T60" s="221" t="s">
        <v>2</v>
      </c>
      <c r="U60" s="60" t="s">
        <v>4</v>
      </c>
      <c r="V60" s="7" t="s">
        <v>9</v>
      </c>
    </row>
    <row r="61" spans="1:22" ht="34.5" customHeight="1" x14ac:dyDescent="0.25">
      <c r="A61" s="208">
        <v>57</v>
      </c>
      <c r="B61" s="14">
        <v>77</v>
      </c>
      <c r="C61" s="247" t="s">
        <v>135</v>
      </c>
      <c r="D61" s="25" t="s">
        <v>134</v>
      </c>
      <c r="E61" s="37">
        <v>230000</v>
      </c>
      <c r="F61" s="7" t="s">
        <v>114</v>
      </c>
      <c r="G61" s="37">
        <v>230000</v>
      </c>
      <c r="H61" s="7" t="s">
        <v>97</v>
      </c>
      <c r="I61" s="31" t="s">
        <v>112</v>
      </c>
      <c r="J61" s="36" t="s">
        <v>111</v>
      </c>
      <c r="K61" s="193" t="s">
        <v>130</v>
      </c>
      <c r="L61" s="221" t="s">
        <v>31</v>
      </c>
      <c r="M61" s="18" t="s">
        <v>129</v>
      </c>
      <c r="N61" s="7" t="s">
        <v>133</v>
      </c>
      <c r="O61" s="222">
        <v>281</v>
      </c>
      <c r="P61" s="223">
        <v>49814202.68</v>
      </c>
      <c r="Q61" s="224">
        <v>12009499.428626534</v>
      </c>
      <c r="R61" s="60" t="s">
        <v>103</v>
      </c>
      <c r="S61" s="60" t="s">
        <v>4</v>
      </c>
      <c r="T61" s="221" t="s">
        <v>2</v>
      </c>
      <c r="U61" s="60" t="s">
        <v>4</v>
      </c>
      <c r="V61" s="7" t="s">
        <v>9</v>
      </c>
    </row>
    <row r="62" spans="1:22" ht="34.5" customHeight="1" x14ac:dyDescent="0.25">
      <c r="A62" s="208">
        <v>58</v>
      </c>
      <c r="B62" s="14">
        <v>78</v>
      </c>
      <c r="C62" s="247" t="s">
        <v>132</v>
      </c>
      <c r="D62" s="25" t="s">
        <v>131</v>
      </c>
      <c r="E62" s="37">
        <v>230000</v>
      </c>
      <c r="F62" s="7" t="s">
        <v>114</v>
      </c>
      <c r="G62" s="37">
        <v>230000</v>
      </c>
      <c r="H62" s="7" t="s">
        <v>97</v>
      </c>
      <c r="I62" s="31" t="s">
        <v>112</v>
      </c>
      <c r="J62" s="36" t="s">
        <v>111</v>
      </c>
      <c r="K62" s="193" t="s">
        <v>130</v>
      </c>
      <c r="L62" s="221" t="s">
        <v>31</v>
      </c>
      <c r="M62" s="18" t="s">
        <v>129</v>
      </c>
      <c r="N62" s="7" t="s">
        <v>128</v>
      </c>
      <c r="O62" s="222">
        <v>281</v>
      </c>
      <c r="P62" s="223">
        <v>49814202.68</v>
      </c>
      <c r="Q62" s="224">
        <v>12009499.428626534</v>
      </c>
      <c r="R62" s="60" t="s">
        <v>103</v>
      </c>
      <c r="S62" s="60" t="s">
        <v>4</v>
      </c>
      <c r="T62" s="221" t="s">
        <v>2</v>
      </c>
      <c r="U62" s="60" t="s">
        <v>4</v>
      </c>
      <c r="V62" s="7" t="s">
        <v>9</v>
      </c>
    </row>
    <row r="63" spans="1:22" ht="24" x14ac:dyDescent="0.25">
      <c r="A63" s="208">
        <v>59</v>
      </c>
      <c r="B63" s="14">
        <v>79</v>
      </c>
      <c r="C63" s="56" t="s">
        <v>127</v>
      </c>
      <c r="D63" s="25" t="s">
        <v>126</v>
      </c>
      <c r="E63" s="37">
        <v>202800</v>
      </c>
      <c r="F63" s="7">
        <v>12</v>
      </c>
      <c r="G63" s="225">
        <v>202800</v>
      </c>
      <c r="H63" s="7" t="s">
        <v>125</v>
      </c>
      <c r="I63" s="36" t="s">
        <v>111</v>
      </c>
      <c r="J63" s="30" t="s">
        <v>118</v>
      </c>
      <c r="K63" s="192" t="s">
        <v>124</v>
      </c>
      <c r="L63" s="221" t="s">
        <v>3</v>
      </c>
      <c r="M63" s="18" t="s">
        <v>122</v>
      </c>
      <c r="N63" s="7" t="s">
        <v>17</v>
      </c>
      <c r="O63" s="222">
        <v>294</v>
      </c>
      <c r="P63" s="223">
        <f>G63</f>
        <v>202800</v>
      </c>
      <c r="Q63" s="224">
        <f>P63/4.1479</f>
        <v>48892.210516164807</v>
      </c>
      <c r="R63" s="60" t="s">
        <v>103</v>
      </c>
      <c r="S63" s="60" t="s">
        <v>4</v>
      </c>
      <c r="T63" s="221" t="s">
        <v>2</v>
      </c>
      <c r="U63" s="60" t="s">
        <v>4</v>
      </c>
      <c r="V63" s="7" t="s">
        <v>123</v>
      </c>
    </row>
    <row r="64" spans="1:22" ht="24" x14ac:dyDescent="0.25">
      <c r="A64" s="208">
        <v>60</v>
      </c>
      <c r="B64" s="14">
        <v>81</v>
      </c>
      <c r="C64" s="247" t="s">
        <v>116</v>
      </c>
      <c r="D64" s="25" t="s">
        <v>115</v>
      </c>
      <c r="E64" s="37">
        <v>185000</v>
      </c>
      <c r="F64" s="7" t="s">
        <v>114</v>
      </c>
      <c r="G64" s="37">
        <v>185000</v>
      </c>
      <c r="H64" s="7" t="s">
        <v>113</v>
      </c>
      <c r="I64" s="31" t="s">
        <v>112</v>
      </c>
      <c r="J64" s="36" t="s">
        <v>111</v>
      </c>
      <c r="K64" s="193" t="s">
        <v>110</v>
      </c>
      <c r="L64" s="221" t="s">
        <v>3</v>
      </c>
      <c r="M64" s="18" t="s">
        <v>109</v>
      </c>
      <c r="N64" s="7" t="s">
        <v>17</v>
      </c>
      <c r="O64" s="222">
        <v>296</v>
      </c>
      <c r="P64" s="223">
        <f>G64</f>
        <v>185000</v>
      </c>
      <c r="Q64" s="224">
        <f>P64/4.1479</f>
        <v>44600.882374213455</v>
      </c>
      <c r="R64" s="60" t="s">
        <v>103</v>
      </c>
      <c r="S64" s="60" t="s">
        <v>4</v>
      </c>
      <c r="T64" s="221" t="s">
        <v>2</v>
      </c>
      <c r="U64" s="60" t="s">
        <v>4</v>
      </c>
      <c r="V64" s="7" t="s">
        <v>9</v>
      </c>
    </row>
    <row r="65" spans="1:22" ht="108" x14ac:dyDescent="0.25">
      <c r="A65" s="208">
        <v>61</v>
      </c>
      <c r="B65" s="14">
        <v>84</v>
      </c>
      <c r="C65" s="25" t="s">
        <v>53</v>
      </c>
      <c r="D65" s="250" t="s">
        <v>535</v>
      </c>
      <c r="E65" s="37">
        <v>100000</v>
      </c>
      <c r="F65" s="7" t="s">
        <v>66</v>
      </c>
      <c r="G65" s="251" t="s">
        <v>536</v>
      </c>
      <c r="H65" s="7" t="s">
        <v>97</v>
      </c>
      <c r="I65" s="7" t="s">
        <v>96</v>
      </c>
      <c r="J65" s="17" t="s">
        <v>50</v>
      </c>
      <c r="K65" s="193" t="s">
        <v>63</v>
      </c>
      <c r="L65" s="221" t="s">
        <v>31</v>
      </c>
      <c r="M65" s="18" t="s">
        <v>61</v>
      </c>
      <c r="N65" s="17" t="s">
        <v>60</v>
      </c>
      <c r="O65" s="222">
        <v>281</v>
      </c>
      <c r="P65" s="223">
        <v>49814202.68</v>
      </c>
      <c r="Q65" s="224">
        <v>12009499.428626534</v>
      </c>
      <c r="R65" s="60" t="s">
        <v>69</v>
      </c>
      <c r="S65" s="60" t="s">
        <v>4</v>
      </c>
      <c r="T65" s="221" t="s">
        <v>2</v>
      </c>
      <c r="U65" s="60" t="s">
        <v>4</v>
      </c>
      <c r="V65" s="7" t="s">
        <v>9</v>
      </c>
    </row>
    <row r="66" spans="1:22" ht="96" x14ac:dyDescent="0.25">
      <c r="A66" s="208">
        <v>62</v>
      </c>
      <c r="B66" s="14">
        <v>85</v>
      </c>
      <c r="C66" s="10"/>
      <c r="D66" s="44" t="s">
        <v>95</v>
      </c>
      <c r="E66" s="43">
        <v>130599.29</v>
      </c>
      <c r="F66" s="13" t="s">
        <v>66</v>
      </c>
      <c r="G66" s="233">
        <v>130599.29</v>
      </c>
      <c r="H66" s="9" t="s">
        <v>65</v>
      </c>
      <c r="I66" s="13" t="s">
        <v>93</v>
      </c>
      <c r="J66" s="41" t="s">
        <v>90</v>
      </c>
      <c r="K66" s="200" t="s">
        <v>63</v>
      </c>
      <c r="L66" s="221" t="s">
        <v>31</v>
      </c>
      <c r="M66" s="40" t="s">
        <v>60</v>
      </c>
      <c r="N66" s="39" t="s">
        <v>61</v>
      </c>
      <c r="O66" s="222">
        <v>281</v>
      </c>
      <c r="P66" s="223">
        <v>49814202.68</v>
      </c>
      <c r="Q66" s="224">
        <v>12009499.428626534</v>
      </c>
      <c r="R66" s="60" t="s">
        <v>69</v>
      </c>
      <c r="S66" s="60" t="s">
        <v>4</v>
      </c>
      <c r="T66" s="252" t="s">
        <v>15</v>
      </c>
      <c r="U66" s="60" t="s">
        <v>4</v>
      </c>
      <c r="V66" s="44" t="s">
        <v>73</v>
      </c>
    </row>
    <row r="67" spans="1:22" ht="84" x14ac:dyDescent="0.25">
      <c r="A67" s="208">
        <v>63</v>
      </c>
      <c r="B67" s="14">
        <v>86</v>
      </c>
      <c r="C67" s="10"/>
      <c r="D67" s="44" t="s">
        <v>94</v>
      </c>
      <c r="E67" s="43">
        <v>12475.15</v>
      </c>
      <c r="F67" s="13" t="s">
        <v>66</v>
      </c>
      <c r="G67" s="233">
        <v>12475.15</v>
      </c>
      <c r="H67" s="9" t="s">
        <v>65</v>
      </c>
      <c r="I67" s="13" t="s">
        <v>93</v>
      </c>
      <c r="J67" s="41" t="s">
        <v>90</v>
      </c>
      <c r="K67" s="200" t="s">
        <v>63</v>
      </c>
      <c r="L67" s="221" t="s">
        <v>31</v>
      </c>
      <c r="M67" s="40" t="s">
        <v>60</v>
      </c>
      <c r="N67" s="39" t="s">
        <v>61</v>
      </c>
      <c r="O67" s="222">
        <v>281</v>
      </c>
      <c r="P67" s="223">
        <v>49814202.68</v>
      </c>
      <c r="Q67" s="224">
        <v>12009499.428626534</v>
      </c>
      <c r="R67" s="60" t="s">
        <v>69</v>
      </c>
      <c r="S67" s="60" t="s">
        <v>4</v>
      </c>
      <c r="T67" s="252" t="s">
        <v>15</v>
      </c>
      <c r="U67" s="60" t="s">
        <v>4</v>
      </c>
      <c r="V67" s="41" t="s">
        <v>73</v>
      </c>
    </row>
    <row r="68" spans="1:22" ht="84" x14ac:dyDescent="0.25">
      <c r="A68" s="208">
        <v>64</v>
      </c>
      <c r="B68" s="14">
        <v>87</v>
      </c>
      <c r="C68" s="10"/>
      <c r="D68" s="44" t="s">
        <v>92</v>
      </c>
      <c r="E68" s="43">
        <v>497229.27</v>
      </c>
      <c r="F68" s="13"/>
      <c r="G68" s="233">
        <v>497229.27</v>
      </c>
      <c r="H68" s="9" t="s">
        <v>65</v>
      </c>
      <c r="I68" s="31" t="s">
        <v>45</v>
      </c>
      <c r="J68" s="41" t="s">
        <v>50</v>
      </c>
      <c r="K68" s="200" t="s">
        <v>63</v>
      </c>
      <c r="L68" s="221" t="s">
        <v>31</v>
      </c>
      <c r="M68" s="40" t="s">
        <v>60</v>
      </c>
      <c r="N68" s="39" t="s">
        <v>61</v>
      </c>
      <c r="O68" s="222">
        <v>281</v>
      </c>
      <c r="P68" s="223">
        <v>49814202.68</v>
      </c>
      <c r="Q68" s="224">
        <v>12009499.428626534</v>
      </c>
      <c r="R68" s="60" t="s">
        <v>69</v>
      </c>
      <c r="S68" s="60" t="s">
        <v>4</v>
      </c>
      <c r="T68" s="252" t="s">
        <v>15</v>
      </c>
      <c r="U68" s="60" t="s">
        <v>4</v>
      </c>
      <c r="V68" s="41" t="s">
        <v>73</v>
      </c>
    </row>
    <row r="69" spans="1:22" ht="84" x14ac:dyDescent="0.25">
      <c r="A69" s="208">
        <v>65</v>
      </c>
      <c r="B69" s="14">
        <v>88</v>
      </c>
      <c r="C69" s="10"/>
      <c r="D69" s="44" t="s">
        <v>91</v>
      </c>
      <c r="E69" s="43">
        <v>37500</v>
      </c>
      <c r="F69" s="13" t="s">
        <v>66</v>
      </c>
      <c r="G69" s="233">
        <v>37500</v>
      </c>
      <c r="H69" s="9" t="s">
        <v>65</v>
      </c>
      <c r="I69" s="13" t="s">
        <v>90</v>
      </c>
      <c r="J69" s="41" t="s">
        <v>50</v>
      </c>
      <c r="K69" s="200" t="s">
        <v>63</v>
      </c>
      <c r="L69" s="221" t="s">
        <v>31</v>
      </c>
      <c r="M69" s="40" t="s">
        <v>60</v>
      </c>
      <c r="N69" s="39" t="s">
        <v>61</v>
      </c>
      <c r="O69" s="222">
        <v>281</v>
      </c>
      <c r="P69" s="223">
        <v>49814202.68</v>
      </c>
      <c r="Q69" s="224">
        <v>12009499.428626534</v>
      </c>
      <c r="R69" s="60" t="s">
        <v>69</v>
      </c>
      <c r="S69" s="60" t="s">
        <v>4</v>
      </c>
      <c r="T69" s="252" t="s">
        <v>15</v>
      </c>
      <c r="U69" s="60" t="s">
        <v>4</v>
      </c>
      <c r="V69" s="41" t="s">
        <v>73</v>
      </c>
    </row>
    <row r="70" spans="1:22" ht="84" x14ac:dyDescent="0.25">
      <c r="A70" s="208">
        <v>66</v>
      </c>
      <c r="B70" s="14">
        <v>89</v>
      </c>
      <c r="C70" s="10"/>
      <c r="D70" s="44" t="s">
        <v>89</v>
      </c>
      <c r="E70" s="43">
        <v>52674</v>
      </c>
      <c r="F70" s="13" t="s">
        <v>66</v>
      </c>
      <c r="G70" s="233">
        <v>52674</v>
      </c>
      <c r="H70" s="9" t="s">
        <v>65</v>
      </c>
      <c r="I70" s="13" t="s">
        <v>50</v>
      </c>
      <c r="J70" s="41" t="s">
        <v>84</v>
      </c>
      <c r="K70" s="200" t="s">
        <v>63</v>
      </c>
      <c r="L70" s="221" t="s">
        <v>31</v>
      </c>
      <c r="M70" s="40" t="s">
        <v>60</v>
      </c>
      <c r="N70" s="39" t="s">
        <v>61</v>
      </c>
      <c r="O70" s="222">
        <v>281</v>
      </c>
      <c r="P70" s="223">
        <v>49814202.68</v>
      </c>
      <c r="Q70" s="224">
        <v>12009499.428626534</v>
      </c>
      <c r="R70" s="60" t="s">
        <v>69</v>
      </c>
      <c r="S70" s="60" t="s">
        <v>4</v>
      </c>
      <c r="T70" s="252" t="s">
        <v>15</v>
      </c>
      <c r="U70" s="60" t="s">
        <v>4</v>
      </c>
      <c r="V70" s="41" t="s">
        <v>73</v>
      </c>
    </row>
    <row r="71" spans="1:22" ht="84" x14ac:dyDescent="0.25">
      <c r="A71" s="208">
        <v>67</v>
      </c>
      <c r="B71" s="14">
        <v>90</v>
      </c>
      <c r="C71" s="10"/>
      <c r="D71" s="44" t="s">
        <v>88</v>
      </c>
      <c r="E71" s="43">
        <v>314948.63</v>
      </c>
      <c r="F71" s="13" t="s">
        <v>66</v>
      </c>
      <c r="G71" s="233">
        <v>314948.63</v>
      </c>
      <c r="H71" s="9" t="s">
        <v>65</v>
      </c>
      <c r="I71" s="13" t="s">
        <v>50</v>
      </c>
      <c r="J71" s="41" t="s">
        <v>84</v>
      </c>
      <c r="K71" s="200" t="s">
        <v>63</v>
      </c>
      <c r="L71" s="221" t="s">
        <v>31</v>
      </c>
      <c r="M71" s="40" t="s">
        <v>60</v>
      </c>
      <c r="N71" s="39" t="s">
        <v>61</v>
      </c>
      <c r="O71" s="222">
        <v>281</v>
      </c>
      <c r="P71" s="223">
        <v>49814202.68</v>
      </c>
      <c r="Q71" s="224">
        <v>12009499.428626534</v>
      </c>
      <c r="R71" s="60" t="s">
        <v>69</v>
      </c>
      <c r="S71" s="60" t="s">
        <v>4</v>
      </c>
      <c r="T71" s="252" t="s">
        <v>15</v>
      </c>
      <c r="U71" s="60" t="s">
        <v>4</v>
      </c>
      <c r="V71" s="41" t="s">
        <v>73</v>
      </c>
    </row>
    <row r="72" spans="1:22" ht="24" x14ac:dyDescent="0.25">
      <c r="A72" s="208">
        <v>68</v>
      </c>
      <c r="B72" s="14">
        <v>109</v>
      </c>
      <c r="C72" s="10"/>
      <c r="D72" s="13" t="s">
        <v>14</v>
      </c>
      <c r="E72" s="12">
        <v>150000</v>
      </c>
      <c r="F72" s="6" t="s">
        <v>13</v>
      </c>
      <c r="G72" s="225">
        <v>150000</v>
      </c>
      <c r="H72" s="219"/>
      <c r="I72" s="9" t="s">
        <v>12</v>
      </c>
      <c r="J72" s="9" t="s">
        <v>11</v>
      </c>
      <c r="K72" s="203" t="s">
        <v>10</v>
      </c>
      <c r="L72" s="221" t="s">
        <v>3</v>
      </c>
      <c r="M72" s="6" t="s">
        <v>8</v>
      </c>
      <c r="N72" s="6" t="s">
        <v>7</v>
      </c>
      <c r="O72" s="226" t="s">
        <v>6</v>
      </c>
      <c r="P72" s="155">
        <f>G72</f>
        <v>150000</v>
      </c>
      <c r="Q72" s="3">
        <f>P72/4.1749</f>
        <v>35929.004287527845</v>
      </c>
      <c r="R72" s="26" t="s">
        <v>5</v>
      </c>
      <c r="S72" s="26" t="s">
        <v>4</v>
      </c>
      <c r="T72" s="221" t="s">
        <v>2</v>
      </c>
      <c r="U72" s="60" t="s">
        <v>4</v>
      </c>
      <c r="V72" s="7" t="s">
        <v>9</v>
      </c>
    </row>
    <row r="73" spans="1:22" ht="72" x14ac:dyDescent="0.25">
      <c r="A73" s="208">
        <v>69</v>
      </c>
      <c r="B73" s="14">
        <v>104</v>
      </c>
      <c r="C73" s="248" t="s">
        <v>48</v>
      </c>
      <c r="D73" s="22" t="s">
        <v>47</v>
      </c>
      <c r="E73" s="28">
        <v>26400</v>
      </c>
      <c r="F73" s="17">
        <v>24</v>
      </c>
      <c r="G73" s="28">
        <v>52800</v>
      </c>
      <c r="H73" s="17" t="s">
        <v>46</v>
      </c>
      <c r="I73" s="30" t="s">
        <v>45</v>
      </c>
      <c r="J73" s="7" t="s">
        <v>11</v>
      </c>
      <c r="K73" s="192" t="s">
        <v>44</v>
      </c>
      <c r="L73" s="221" t="s">
        <v>31</v>
      </c>
      <c r="M73" s="18" t="s">
        <v>33</v>
      </c>
      <c r="N73" s="17" t="s">
        <v>7</v>
      </c>
      <c r="O73" s="228">
        <v>281</v>
      </c>
      <c r="P73" s="223">
        <v>49814202.68</v>
      </c>
      <c r="Q73" s="224">
        <v>12009499.428626534</v>
      </c>
      <c r="R73" s="60" t="s">
        <v>32</v>
      </c>
      <c r="S73" s="60" t="s">
        <v>4</v>
      </c>
      <c r="T73" s="221" t="s">
        <v>2</v>
      </c>
      <c r="U73" s="60" t="s">
        <v>4</v>
      </c>
      <c r="V73" s="7" t="s">
        <v>9</v>
      </c>
    </row>
    <row r="74" spans="1:22" ht="60" x14ac:dyDescent="0.25">
      <c r="A74" s="208">
        <v>70</v>
      </c>
      <c r="B74" s="14">
        <v>103</v>
      </c>
      <c r="C74" s="248" t="s">
        <v>53</v>
      </c>
      <c r="D74" s="22" t="s">
        <v>52</v>
      </c>
      <c r="E74" s="28">
        <v>28800</v>
      </c>
      <c r="F74" s="17">
        <v>24</v>
      </c>
      <c r="G74" s="28">
        <v>57600</v>
      </c>
      <c r="H74" s="17" t="s">
        <v>51</v>
      </c>
      <c r="I74" s="17" t="s">
        <v>50</v>
      </c>
      <c r="J74" s="17" t="s">
        <v>49</v>
      </c>
      <c r="K74" s="192" t="s">
        <v>34</v>
      </c>
      <c r="L74" s="221" t="s">
        <v>31</v>
      </c>
      <c r="M74" s="18" t="s">
        <v>33</v>
      </c>
      <c r="N74" s="17" t="s">
        <v>7</v>
      </c>
      <c r="O74" s="228">
        <v>281</v>
      </c>
      <c r="P74" s="223">
        <v>49814202.68</v>
      </c>
      <c r="Q74" s="224">
        <v>12009499.428626534</v>
      </c>
      <c r="R74" s="60" t="s">
        <v>32</v>
      </c>
      <c r="S74" s="60" t="s">
        <v>4</v>
      </c>
      <c r="T74" s="221" t="s">
        <v>2</v>
      </c>
      <c r="U74" s="60" t="s">
        <v>4</v>
      </c>
      <c r="V74" s="7" t="s">
        <v>9</v>
      </c>
    </row>
    <row r="75" spans="1:22" ht="58.5" customHeight="1" x14ac:dyDescent="0.25">
      <c r="A75" s="208">
        <v>71</v>
      </c>
      <c r="B75" s="41">
        <v>4</v>
      </c>
      <c r="C75" s="41" t="s">
        <v>102</v>
      </c>
      <c r="D75" s="123" t="s">
        <v>488</v>
      </c>
      <c r="E75" s="114">
        <v>810000</v>
      </c>
      <c r="F75" s="41">
        <v>48</v>
      </c>
      <c r="G75" s="158">
        <v>3240000</v>
      </c>
      <c r="H75" s="41" t="s">
        <v>487</v>
      </c>
      <c r="I75" s="41">
        <v>16</v>
      </c>
      <c r="J75" s="141" t="s">
        <v>479</v>
      </c>
      <c r="K75" s="141" t="s">
        <v>486</v>
      </c>
      <c r="L75" s="229" t="s">
        <v>16</v>
      </c>
      <c r="M75" s="41" t="s">
        <v>20</v>
      </c>
      <c r="N75" s="41" t="s">
        <v>6</v>
      </c>
      <c r="O75" s="230">
        <v>25</v>
      </c>
      <c r="P75" s="41" t="s">
        <v>482</v>
      </c>
      <c r="Q75" s="41" t="s">
        <v>25</v>
      </c>
      <c r="R75" s="41" t="s">
        <v>473</v>
      </c>
      <c r="S75" s="114">
        <f>G75</f>
        <v>3240000</v>
      </c>
      <c r="T75" s="229" t="s">
        <v>2</v>
      </c>
      <c r="U75" s="221" t="s">
        <v>521</v>
      </c>
      <c r="V75" s="7" t="s">
        <v>9</v>
      </c>
    </row>
    <row r="76" spans="1:22" ht="45" x14ac:dyDescent="0.25">
      <c r="A76" s="208">
        <v>72</v>
      </c>
      <c r="B76" s="41">
        <v>5</v>
      </c>
      <c r="C76" s="41" t="s">
        <v>53</v>
      </c>
      <c r="D76" s="123" t="s">
        <v>485</v>
      </c>
      <c r="E76" s="114">
        <v>2500000</v>
      </c>
      <c r="F76" s="41">
        <v>24</v>
      </c>
      <c r="G76" s="158">
        <v>5000000</v>
      </c>
      <c r="H76" s="41" t="s">
        <v>484</v>
      </c>
      <c r="I76" s="41">
        <v>23</v>
      </c>
      <c r="J76" s="141" t="s">
        <v>483</v>
      </c>
      <c r="K76" s="141" t="s">
        <v>450</v>
      </c>
      <c r="L76" s="229" t="s">
        <v>456</v>
      </c>
      <c r="M76" s="41" t="s">
        <v>20</v>
      </c>
      <c r="N76" s="41" t="s">
        <v>6</v>
      </c>
      <c r="O76" s="230">
        <v>20</v>
      </c>
      <c r="P76" s="41" t="s">
        <v>482</v>
      </c>
      <c r="Q76" s="41" t="s">
        <v>25</v>
      </c>
      <c r="R76" s="41" t="s">
        <v>473</v>
      </c>
      <c r="S76" s="114">
        <f>G76</f>
        <v>5000000</v>
      </c>
      <c r="T76" s="229" t="s">
        <v>2</v>
      </c>
      <c r="U76" s="221" t="s">
        <v>521</v>
      </c>
      <c r="V76" s="7" t="s">
        <v>9</v>
      </c>
    </row>
    <row r="77" spans="1:22" ht="36" x14ac:dyDescent="0.25">
      <c r="A77" s="208">
        <v>73</v>
      </c>
      <c r="B77" s="41">
        <v>12</v>
      </c>
      <c r="C77" s="142" t="s">
        <v>48</v>
      </c>
      <c r="D77" s="123" t="s">
        <v>447</v>
      </c>
      <c r="E77" s="114">
        <v>25000</v>
      </c>
      <c r="F77" s="41">
        <v>48</v>
      </c>
      <c r="G77" s="158">
        <v>100000</v>
      </c>
      <c r="H77" s="41" t="s">
        <v>443</v>
      </c>
      <c r="I77" s="41">
        <v>1</v>
      </c>
      <c r="J77" s="41" t="s">
        <v>446</v>
      </c>
      <c r="K77" s="141" t="s">
        <v>79</v>
      </c>
      <c r="L77" s="229" t="s">
        <v>16</v>
      </c>
      <c r="M77" s="41" t="s">
        <v>445</v>
      </c>
      <c r="N77" s="236"/>
      <c r="O77" s="230">
        <v>42</v>
      </c>
      <c r="P77" s="41" t="s">
        <v>440</v>
      </c>
      <c r="Q77" s="41" t="s">
        <v>32</v>
      </c>
      <c r="R77" s="114">
        <f>G77</f>
        <v>100000</v>
      </c>
      <c r="S77" s="113">
        <f>R77/4.1749</f>
        <v>23952.669525018562</v>
      </c>
      <c r="T77" s="229" t="s">
        <v>2</v>
      </c>
      <c r="U77" s="221" t="s">
        <v>521</v>
      </c>
      <c r="V77" s="7" t="s">
        <v>9</v>
      </c>
    </row>
    <row r="78" spans="1:22" ht="96" x14ac:dyDescent="0.25">
      <c r="A78" s="253">
        <v>74</v>
      </c>
      <c r="B78" s="285"/>
      <c r="C78" s="286">
        <v>1</v>
      </c>
      <c r="D78" s="287" t="s">
        <v>406</v>
      </c>
      <c r="E78" s="285"/>
      <c r="F78" s="288" t="s">
        <v>382</v>
      </c>
      <c r="G78" s="289">
        <v>4500000</v>
      </c>
      <c r="H78" s="286">
        <v>45000000</v>
      </c>
      <c r="I78" s="290" t="s">
        <v>405</v>
      </c>
      <c r="J78" s="291" t="s">
        <v>385</v>
      </c>
      <c r="K78" s="286" t="s">
        <v>12</v>
      </c>
      <c r="L78" s="261" t="s">
        <v>16</v>
      </c>
      <c r="M78" s="292"/>
      <c r="N78" s="292"/>
      <c r="O78" s="293">
        <v>251</v>
      </c>
      <c r="P78" s="292"/>
      <c r="Q78" s="292"/>
      <c r="R78" s="292"/>
      <c r="S78" s="292"/>
      <c r="T78" s="261" t="s">
        <v>2</v>
      </c>
      <c r="U78" s="261" t="s">
        <v>522</v>
      </c>
      <c r="V78" s="255" t="s">
        <v>9</v>
      </c>
    </row>
    <row r="79" spans="1:22" ht="96" x14ac:dyDescent="0.25">
      <c r="A79" s="253">
        <v>75</v>
      </c>
      <c r="B79" s="285"/>
      <c r="C79" s="286">
        <v>2</v>
      </c>
      <c r="D79" s="287" t="s">
        <v>404</v>
      </c>
      <c r="E79" s="285"/>
      <c r="F79" s="288" t="s">
        <v>382</v>
      </c>
      <c r="G79" s="289">
        <v>65000000</v>
      </c>
      <c r="H79" s="286">
        <v>45000000</v>
      </c>
      <c r="I79" s="290" t="s">
        <v>403</v>
      </c>
      <c r="J79" s="291" t="s">
        <v>388</v>
      </c>
      <c r="K79" s="286" t="s">
        <v>402</v>
      </c>
      <c r="L79" s="261" t="s">
        <v>16</v>
      </c>
      <c r="M79" s="292"/>
      <c r="N79" s="292"/>
      <c r="O79" s="293">
        <v>251</v>
      </c>
      <c r="P79" s="292"/>
      <c r="Q79" s="292"/>
      <c r="R79" s="292"/>
      <c r="S79" s="292"/>
      <c r="T79" s="261" t="s">
        <v>2</v>
      </c>
      <c r="U79" s="261" t="s">
        <v>522</v>
      </c>
      <c r="V79" s="255" t="s">
        <v>9</v>
      </c>
    </row>
    <row r="80" spans="1:22" ht="24" x14ac:dyDescent="0.25">
      <c r="A80" s="208">
        <v>76</v>
      </c>
      <c r="B80" s="92"/>
      <c r="C80" s="9">
        <v>6</v>
      </c>
      <c r="D80" s="99" t="s">
        <v>396</v>
      </c>
      <c r="E80" s="92"/>
      <c r="F80" s="41" t="s">
        <v>382</v>
      </c>
      <c r="G80" s="209">
        <v>400000</v>
      </c>
      <c r="H80" s="98" t="s">
        <v>395</v>
      </c>
      <c r="I80" s="99" t="s">
        <v>7</v>
      </c>
      <c r="J80" s="100" t="s">
        <v>385</v>
      </c>
      <c r="K80" s="100" t="s">
        <v>12</v>
      </c>
      <c r="L80" s="221" t="s">
        <v>16</v>
      </c>
      <c r="M80" s="236"/>
      <c r="N80" s="236"/>
      <c r="O80" s="230">
        <v>251</v>
      </c>
      <c r="P80" s="236"/>
      <c r="Q80" s="236"/>
      <c r="R80" s="236"/>
      <c r="S80" s="236"/>
      <c r="T80" s="221" t="s">
        <v>2</v>
      </c>
      <c r="U80" s="221" t="s">
        <v>522</v>
      </c>
      <c r="V80" s="7" t="s">
        <v>9</v>
      </c>
    </row>
    <row r="81" spans="1:22" ht="24" x14ac:dyDescent="0.25">
      <c r="A81" s="208">
        <v>77</v>
      </c>
      <c r="B81" s="92"/>
      <c r="C81" s="98">
        <v>7</v>
      </c>
      <c r="D81" s="99" t="s">
        <v>394</v>
      </c>
      <c r="E81" s="92"/>
      <c r="F81" s="41" t="s">
        <v>382</v>
      </c>
      <c r="G81" s="209">
        <v>400000</v>
      </c>
      <c r="H81" s="98">
        <v>45000000</v>
      </c>
      <c r="I81" s="99" t="s">
        <v>7</v>
      </c>
      <c r="J81" s="100" t="s">
        <v>385</v>
      </c>
      <c r="K81" s="100" t="s">
        <v>379</v>
      </c>
      <c r="L81" s="221" t="s">
        <v>16</v>
      </c>
      <c r="M81" s="236"/>
      <c r="N81" s="236"/>
      <c r="O81" s="230">
        <v>251</v>
      </c>
      <c r="P81" s="236"/>
      <c r="Q81" s="236"/>
      <c r="R81" s="236"/>
      <c r="S81" s="236"/>
      <c r="T81" s="221" t="s">
        <v>2</v>
      </c>
      <c r="U81" s="221" t="s">
        <v>522</v>
      </c>
      <c r="V81" s="7" t="s">
        <v>9</v>
      </c>
    </row>
    <row r="82" spans="1:22" ht="24" x14ac:dyDescent="0.25">
      <c r="A82" s="208">
        <v>78</v>
      </c>
      <c r="B82" s="92"/>
      <c r="C82" s="98">
        <v>8</v>
      </c>
      <c r="D82" s="99" t="s">
        <v>393</v>
      </c>
      <c r="E82" s="92"/>
      <c r="F82" s="41" t="s">
        <v>382</v>
      </c>
      <c r="G82" s="209">
        <v>180000</v>
      </c>
      <c r="H82" s="98">
        <v>45000000</v>
      </c>
      <c r="I82" s="99" t="s">
        <v>7</v>
      </c>
      <c r="J82" s="100" t="s">
        <v>388</v>
      </c>
      <c r="K82" s="100" t="s">
        <v>379</v>
      </c>
      <c r="L82" s="221" t="s">
        <v>16</v>
      </c>
      <c r="M82" s="236"/>
      <c r="N82" s="236"/>
      <c r="O82" s="230">
        <v>251</v>
      </c>
      <c r="P82" s="236"/>
      <c r="Q82" s="236"/>
      <c r="R82" s="236"/>
      <c r="S82" s="236"/>
      <c r="T82" s="221" t="s">
        <v>2</v>
      </c>
      <c r="U82" s="221" t="s">
        <v>522</v>
      </c>
      <c r="V82" s="7" t="s">
        <v>9</v>
      </c>
    </row>
    <row r="83" spans="1:22" ht="48" x14ac:dyDescent="0.25">
      <c r="A83" s="208">
        <v>79</v>
      </c>
      <c r="B83" s="92"/>
      <c r="C83" s="9">
        <v>10</v>
      </c>
      <c r="D83" s="95" t="s">
        <v>387</v>
      </c>
      <c r="E83" s="92"/>
      <c r="F83" s="41" t="s">
        <v>382</v>
      </c>
      <c r="G83" s="210">
        <v>160000</v>
      </c>
      <c r="H83" s="6">
        <v>45000000</v>
      </c>
      <c r="I83" s="95" t="s">
        <v>386</v>
      </c>
      <c r="J83" s="6" t="s">
        <v>385</v>
      </c>
      <c r="K83" s="6" t="s">
        <v>12</v>
      </c>
      <c r="L83" s="221" t="s">
        <v>16</v>
      </c>
      <c r="M83" s="236"/>
      <c r="N83" s="236"/>
      <c r="O83" s="230">
        <v>251</v>
      </c>
      <c r="P83" s="236"/>
      <c r="Q83" s="236"/>
      <c r="R83" s="236"/>
      <c r="S83" s="236"/>
      <c r="T83" s="221" t="s">
        <v>2</v>
      </c>
      <c r="U83" s="221" t="s">
        <v>522</v>
      </c>
      <c r="V83" s="7" t="s">
        <v>9</v>
      </c>
    </row>
    <row r="84" spans="1:22" ht="24" x14ac:dyDescent="0.25">
      <c r="A84" s="208">
        <v>80</v>
      </c>
      <c r="B84" s="14">
        <v>5</v>
      </c>
      <c r="C84" s="26">
        <v>5</v>
      </c>
      <c r="D84" s="22" t="s">
        <v>342</v>
      </c>
      <c r="E84" s="71">
        <f t="shared" ref="E84:E93" si="2">G84/F84*12</f>
        <v>5311199.4450000003</v>
      </c>
      <c r="F84" s="26">
        <v>24</v>
      </c>
      <c r="G84" s="71">
        <v>10622398.890000001</v>
      </c>
      <c r="H84" s="26" t="s">
        <v>324</v>
      </c>
      <c r="I84" s="30" t="s">
        <v>22</v>
      </c>
      <c r="J84" s="17" t="s">
        <v>21</v>
      </c>
      <c r="K84" s="191" t="s">
        <v>226</v>
      </c>
      <c r="L84" s="221" t="s">
        <v>31</v>
      </c>
      <c r="M84" s="76" t="s">
        <v>319</v>
      </c>
      <c r="N84" s="26" t="s">
        <v>17</v>
      </c>
      <c r="O84" s="222">
        <v>3</v>
      </c>
      <c r="P84" s="243"/>
      <c r="Q84" s="244"/>
      <c r="R84" s="60" t="s">
        <v>223</v>
      </c>
      <c r="S84" s="60" t="s">
        <v>4</v>
      </c>
      <c r="T84" s="221" t="s">
        <v>15</v>
      </c>
      <c r="U84" s="60" t="s">
        <v>4</v>
      </c>
      <c r="V84" s="26" t="s">
        <v>350</v>
      </c>
    </row>
    <row r="85" spans="1:22" ht="24" x14ac:dyDescent="0.25">
      <c r="A85" s="208">
        <v>81</v>
      </c>
      <c r="B85" s="14">
        <v>6</v>
      </c>
      <c r="C85" s="26">
        <v>6</v>
      </c>
      <c r="D85" s="22" t="s">
        <v>342</v>
      </c>
      <c r="E85" s="71">
        <f t="shared" si="2"/>
        <v>7246434.584999999</v>
      </c>
      <c r="F85" s="26">
        <v>24</v>
      </c>
      <c r="G85" s="71">
        <v>14492869.17</v>
      </c>
      <c r="H85" s="26" t="s">
        <v>324</v>
      </c>
      <c r="I85" s="30" t="s">
        <v>55</v>
      </c>
      <c r="J85" s="17" t="s">
        <v>318</v>
      </c>
      <c r="K85" s="191" t="s">
        <v>226</v>
      </c>
      <c r="L85" s="221" t="s">
        <v>31</v>
      </c>
      <c r="M85" s="76" t="s">
        <v>319</v>
      </c>
      <c r="N85" s="26" t="s">
        <v>17</v>
      </c>
      <c r="O85" s="222">
        <v>3</v>
      </c>
      <c r="P85" s="243"/>
      <c r="Q85" s="244"/>
      <c r="R85" s="60" t="s">
        <v>223</v>
      </c>
      <c r="S85" s="60" t="s">
        <v>4</v>
      </c>
      <c r="T85" s="221" t="s">
        <v>15</v>
      </c>
      <c r="U85" s="60" t="s">
        <v>4</v>
      </c>
      <c r="V85" s="26" t="s">
        <v>349</v>
      </c>
    </row>
    <row r="86" spans="1:22" ht="24" x14ac:dyDescent="0.25">
      <c r="A86" s="208">
        <v>82</v>
      </c>
      <c r="B86" s="14">
        <v>8</v>
      </c>
      <c r="C86" s="26">
        <v>8</v>
      </c>
      <c r="D86" s="22" t="s">
        <v>342</v>
      </c>
      <c r="E86" s="71">
        <f t="shared" si="2"/>
        <v>320166.90000000002</v>
      </c>
      <c r="F86" s="26">
        <v>24</v>
      </c>
      <c r="G86" s="71">
        <v>640333.80000000005</v>
      </c>
      <c r="H86" s="26" t="s">
        <v>324</v>
      </c>
      <c r="I86" s="30" t="s">
        <v>55</v>
      </c>
      <c r="J86" s="17" t="s">
        <v>56</v>
      </c>
      <c r="K86" s="191" t="s">
        <v>226</v>
      </c>
      <c r="L86" s="221" t="s">
        <v>31</v>
      </c>
      <c r="M86" s="76" t="s">
        <v>319</v>
      </c>
      <c r="N86" s="26" t="s">
        <v>17</v>
      </c>
      <c r="O86" s="222">
        <v>3</v>
      </c>
      <c r="P86" s="243"/>
      <c r="Q86" s="244"/>
      <c r="R86" s="60" t="s">
        <v>223</v>
      </c>
      <c r="S86" s="60" t="s">
        <v>4</v>
      </c>
      <c r="T86" s="221" t="s">
        <v>15</v>
      </c>
      <c r="U86" s="60" t="s">
        <v>4</v>
      </c>
      <c r="V86" s="26" t="s">
        <v>347</v>
      </c>
    </row>
    <row r="87" spans="1:22" ht="24" x14ac:dyDescent="0.25">
      <c r="A87" s="208">
        <v>83</v>
      </c>
      <c r="B87" s="14">
        <v>12</v>
      </c>
      <c r="C87" s="26">
        <v>12</v>
      </c>
      <c r="D87" s="22" t="s">
        <v>342</v>
      </c>
      <c r="E87" s="71">
        <f t="shared" si="2"/>
        <v>658.375</v>
      </c>
      <c r="F87" s="26">
        <v>24</v>
      </c>
      <c r="G87" s="71">
        <v>1316.75</v>
      </c>
      <c r="H87" s="26" t="s">
        <v>324</v>
      </c>
      <c r="I87" s="30" t="s">
        <v>35</v>
      </c>
      <c r="J87" s="17" t="s">
        <v>242</v>
      </c>
      <c r="K87" s="191" t="s">
        <v>341</v>
      </c>
      <c r="L87" s="221" t="s">
        <v>31</v>
      </c>
      <c r="M87" s="76" t="s">
        <v>319</v>
      </c>
      <c r="N87" s="26" t="s">
        <v>17</v>
      </c>
      <c r="O87" s="222">
        <v>3</v>
      </c>
      <c r="P87" s="243"/>
      <c r="Q87" s="244"/>
      <c r="R87" s="60" t="s">
        <v>223</v>
      </c>
      <c r="S87" s="60" t="s">
        <v>4</v>
      </c>
      <c r="T87" s="221" t="s">
        <v>15</v>
      </c>
      <c r="U87" s="60" t="s">
        <v>4</v>
      </c>
      <c r="V87" s="26" t="s">
        <v>340</v>
      </c>
    </row>
    <row r="88" spans="1:22" ht="24" x14ac:dyDescent="0.25">
      <c r="A88" s="208">
        <v>84</v>
      </c>
      <c r="B88" s="14">
        <v>21</v>
      </c>
      <c r="C88" s="26">
        <v>21</v>
      </c>
      <c r="D88" s="22" t="s">
        <v>325</v>
      </c>
      <c r="E88" s="71">
        <f t="shared" si="2"/>
        <v>590272</v>
      </c>
      <c r="F88" s="26">
        <v>12</v>
      </c>
      <c r="G88" s="71">
        <v>590272</v>
      </c>
      <c r="H88" s="26" t="s">
        <v>324</v>
      </c>
      <c r="I88" s="30" t="s">
        <v>22</v>
      </c>
      <c r="J88" s="17" t="s">
        <v>21</v>
      </c>
      <c r="K88" s="191" t="s">
        <v>226</v>
      </c>
      <c r="L88" s="221" t="s">
        <v>31</v>
      </c>
      <c r="M88" s="76" t="s">
        <v>319</v>
      </c>
      <c r="N88" s="26" t="s">
        <v>17</v>
      </c>
      <c r="O88" s="222">
        <v>3</v>
      </c>
      <c r="P88" s="243"/>
      <c r="Q88" s="244"/>
      <c r="R88" s="60" t="s">
        <v>223</v>
      </c>
      <c r="S88" s="60" t="s">
        <v>4</v>
      </c>
      <c r="T88" s="221" t="s">
        <v>15</v>
      </c>
      <c r="U88" s="60" t="s">
        <v>4</v>
      </c>
      <c r="V88" s="26" t="s">
        <v>323</v>
      </c>
    </row>
    <row r="89" spans="1:22" ht="24" x14ac:dyDescent="0.25">
      <c r="A89" s="208">
        <v>85</v>
      </c>
      <c r="B89" s="14">
        <v>23</v>
      </c>
      <c r="C89" s="26">
        <v>1</v>
      </c>
      <c r="D89" s="22" t="s">
        <v>316</v>
      </c>
      <c r="E89" s="71">
        <f t="shared" si="2"/>
        <v>12840.900000000001</v>
      </c>
      <c r="F89" s="26">
        <v>24</v>
      </c>
      <c r="G89" s="71">
        <v>25681.8</v>
      </c>
      <c r="H89" s="26" t="s">
        <v>315</v>
      </c>
      <c r="I89" s="30" t="s">
        <v>55</v>
      </c>
      <c r="J89" s="17" t="s">
        <v>318</v>
      </c>
      <c r="K89" s="191" t="s">
        <v>313</v>
      </c>
      <c r="L89" s="221" t="s">
        <v>3</v>
      </c>
      <c r="M89" s="76" t="s">
        <v>311</v>
      </c>
      <c r="N89" s="26" t="s">
        <v>17</v>
      </c>
      <c r="O89" s="222">
        <v>6</v>
      </c>
      <c r="P89" s="243">
        <v>57626.04</v>
      </c>
      <c r="Q89" s="249">
        <f>P89/4.1749</f>
        <v>13802.974921555007</v>
      </c>
      <c r="R89" s="60" t="s">
        <v>223</v>
      </c>
      <c r="S89" s="60" t="s">
        <v>4</v>
      </c>
      <c r="T89" s="221" t="s">
        <v>15</v>
      </c>
      <c r="U89" s="60" t="s">
        <v>4</v>
      </c>
      <c r="V89" s="26" t="s">
        <v>317</v>
      </c>
    </row>
    <row r="90" spans="1:22" ht="24" x14ac:dyDescent="0.25">
      <c r="A90" s="208">
        <v>86</v>
      </c>
      <c r="B90" s="14">
        <v>37</v>
      </c>
      <c r="C90" s="26">
        <v>9</v>
      </c>
      <c r="D90" s="22" t="s">
        <v>270</v>
      </c>
      <c r="E90" s="71">
        <f t="shared" si="2"/>
        <v>616932.33499999996</v>
      </c>
      <c r="F90" s="26">
        <v>24</v>
      </c>
      <c r="G90" s="71">
        <v>1233864.67</v>
      </c>
      <c r="H90" s="17" t="s">
        <v>233</v>
      </c>
      <c r="I90" s="30" t="s">
        <v>22</v>
      </c>
      <c r="J90" s="17" t="s">
        <v>21</v>
      </c>
      <c r="K90" s="192" t="s">
        <v>226</v>
      </c>
      <c r="L90" s="221" t="s">
        <v>16</v>
      </c>
      <c r="M90" s="18" t="s">
        <v>230</v>
      </c>
      <c r="N90" s="26" t="s">
        <v>17</v>
      </c>
      <c r="O90" s="222">
        <v>4</v>
      </c>
      <c r="P90" s="243"/>
      <c r="Q90" s="244"/>
      <c r="R90" s="60" t="s">
        <v>223</v>
      </c>
      <c r="S90" s="60" t="s">
        <v>4</v>
      </c>
      <c r="T90" s="221" t="s">
        <v>15</v>
      </c>
      <c r="U90" s="60" t="s">
        <v>4</v>
      </c>
      <c r="V90" s="26" t="s">
        <v>283</v>
      </c>
    </row>
    <row r="91" spans="1:22" ht="24" x14ac:dyDescent="0.25">
      <c r="A91" s="208">
        <v>87</v>
      </c>
      <c r="B91" s="14">
        <v>44</v>
      </c>
      <c r="C91" s="26">
        <v>16</v>
      </c>
      <c r="D91" s="22" t="s">
        <v>270</v>
      </c>
      <c r="E91" s="71">
        <f t="shared" si="2"/>
        <v>184517.5</v>
      </c>
      <c r="F91" s="26">
        <v>24</v>
      </c>
      <c r="G91" s="71">
        <v>369035</v>
      </c>
      <c r="H91" s="17" t="s">
        <v>233</v>
      </c>
      <c r="I91" s="30" t="s">
        <v>22</v>
      </c>
      <c r="J91" s="17" t="s">
        <v>242</v>
      </c>
      <c r="K91" s="192" t="s">
        <v>269</v>
      </c>
      <c r="L91" s="221" t="s">
        <v>16</v>
      </c>
      <c r="M91" s="18" t="s">
        <v>230</v>
      </c>
      <c r="N91" s="26" t="s">
        <v>17</v>
      </c>
      <c r="O91" s="222">
        <v>4</v>
      </c>
      <c r="P91" s="243"/>
      <c r="Q91" s="244"/>
      <c r="R91" s="60" t="s">
        <v>223</v>
      </c>
      <c r="S91" s="60" t="s">
        <v>4</v>
      </c>
      <c r="T91" s="221" t="s">
        <v>15</v>
      </c>
      <c r="U91" s="60" t="s">
        <v>4</v>
      </c>
      <c r="V91" s="26" t="s">
        <v>268</v>
      </c>
    </row>
    <row r="92" spans="1:22" ht="24" x14ac:dyDescent="0.25">
      <c r="A92" s="208">
        <v>88</v>
      </c>
      <c r="B92" s="14">
        <v>52</v>
      </c>
      <c r="C92" s="26">
        <v>24</v>
      </c>
      <c r="D92" s="22" t="s">
        <v>234</v>
      </c>
      <c r="E92" s="71">
        <f t="shared" si="2"/>
        <v>175518.75</v>
      </c>
      <c r="F92" s="26">
        <v>12</v>
      </c>
      <c r="G92" s="71">
        <v>175518.75</v>
      </c>
      <c r="H92" s="17" t="s">
        <v>233</v>
      </c>
      <c r="I92" s="30" t="s">
        <v>35</v>
      </c>
      <c r="J92" s="17" t="s">
        <v>242</v>
      </c>
      <c r="K92" s="192" t="s">
        <v>244</v>
      </c>
      <c r="L92" s="221" t="s">
        <v>16</v>
      </c>
      <c r="M92" s="18" t="s">
        <v>230</v>
      </c>
      <c r="N92" s="26" t="s">
        <v>17</v>
      </c>
      <c r="O92" s="222">
        <v>4</v>
      </c>
      <c r="P92" s="243"/>
      <c r="Q92" s="244"/>
      <c r="R92" s="60" t="s">
        <v>223</v>
      </c>
      <c r="S92" s="60" t="s">
        <v>4</v>
      </c>
      <c r="T92" s="221" t="s">
        <v>15</v>
      </c>
      <c r="U92" s="60" t="s">
        <v>4</v>
      </c>
      <c r="V92" s="26" t="s">
        <v>243</v>
      </c>
    </row>
    <row r="93" spans="1:22" ht="30" x14ac:dyDescent="0.25">
      <c r="A93" s="208">
        <v>89</v>
      </c>
      <c r="B93" s="14">
        <v>53</v>
      </c>
      <c r="C93" s="26">
        <v>25</v>
      </c>
      <c r="D93" s="22" t="s">
        <v>234</v>
      </c>
      <c r="E93" s="71">
        <f t="shared" si="2"/>
        <v>272872</v>
      </c>
      <c r="F93" s="26">
        <v>12</v>
      </c>
      <c r="G93" s="71">
        <v>272872</v>
      </c>
      <c r="H93" s="17" t="s">
        <v>233</v>
      </c>
      <c r="I93" s="30" t="s">
        <v>35</v>
      </c>
      <c r="J93" s="17" t="s">
        <v>242</v>
      </c>
      <c r="K93" s="192" t="s">
        <v>241</v>
      </c>
      <c r="L93" s="221" t="s">
        <v>16</v>
      </c>
      <c r="M93" s="18" t="s">
        <v>230</v>
      </c>
      <c r="N93" s="26" t="s">
        <v>17</v>
      </c>
      <c r="O93" s="222">
        <v>4</v>
      </c>
      <c r="P93" s="243"/>
      <c r="Q93" s="244"/>
      <c r="R93" s="60" t="s">
        <v>223</v>
      </c>
      <c r="S93" s="60" t="s">
        <v>4</v>
      </c>
      <c r="T93" s="221" t="s">
        <v>15</v>
      </c>
      <c r="U93" s="60" t="s">
        <v>4</v>
      </c>
      <c r="V93" s="26" t="s">
        <v>240</v>
      </c>
    </row>
    <row r="94" spans="1:22" ht="48" x14ac:dyDescent="0.25">
      <c r="A94" s="208">
        <v>90</v>
      </c>
      <c r="B94" s="14">
        <v>59</v>
      </c>
      <c r="C94" s="245" t="s">
        <v>48</v>
      </c>
      <c r="D94" s="22" t="s">
        <v>217</v>
      </c>
      <c r="E94" s="71">
        <v>136898.70000000001</v>
      </c>
      <c r="F94" s="26">
        <v>36</v>
      </c>
      <c r="G94" s="71">
        <v>410696</v>
      </c>
      <c r="H94" s="17" t="s">
        <v>216</v>
      </c>
      <c r="I94" s="30" t="s">
        <v>22</v>
      </c>
      <c r="J94" s="17" t="s">
        <v>118</v>
      </c>
      <c r="K94" s="192" t="s">
        <v>213</v>
      </c>
      <c r="L94" s="221" t="s">
        <v>16</v>
      </c>
      <c r="M94" s="18" t="s">
        <v>214</v>
      </c>
      <c r="N94" s="26" t="s">
        <v>17</v>
      </c>
      <c r="O94" s="222">
        <v>31</v>
      </c>
      <c r="P94" s="243"/>
      <c r="Q94" s="244"/>
      <c r="R94" s="60" t="s">
        <v>213</v>
      </c>
      <c r="S94" s="60" t="s">
        <v>4</v>
      </c>
      <c r="T94" s="221" t="s">
        <v>15</v>
      </c>
      <c r="U94" s="60" t="s">
        <v>4</v>
      </c>
      <c r="V94" s="26" t="s">
        <v>215</v>
      </c>
    </row>
    <row r="95" spans="1:22" ht="30" x14ac:dyDescent="0.25">
      <c r="A95" s="208">
        <v>91</v>
      </c>
      <c r="B95" s="14">
        <v>62</v>
      </c>
      <c r="C95" s="26">
        <v>3</v>
      </c>
      <c r="D95" s="22" t="s">
        <v>203</v>
      </c>
      <c r="E95" s="71">
        <v>142481</v>
      </c>
      <c r="F95" s="26">
        <v>36</v>
      </c>
      <c r="G95" s="71">
        <v>427444</v>
      </c>
      <c r="H95" s="17" t="s">
        <v>198</v>
      </c>
      <c r="I95" s="30" t="s">
        <v>22</v>
      </c>
      <c r="J95" s="17" t="s">
        <v>21</v>
      </c>
      <c r="K95" s="192" t="s">
        <v>202</v>
      </c>
      <c r="L95" s="221" t="s">
        <v>16</v>
      </c>
      <c r="M95" s="18" t="s">
        <v>200</v>
      </c>
      <c r="N95" s="26" t="s">
        <v>17</v>
      </c>
      <c r="O95" s="222">
        <v>31</v>
      </c>
      <c r="P95" s="243"/>
      <c r="Q95" s="244"/>
      <c r="R95" s="60" t="s">
        <v>190</v>
      </c>
      <c r="S95" s="60" t="s">
        <v>4</v>
      </c>
      <c r="T95" s="221" t="s">
        <v>15</v>
      </c>
      <c r="U95" s="60" t="s">
        <v>4</v>
      </c>
      <c r="V95" s="26" t="s">
        <v>201</v>
      </c>
    </row>
    <row r="96" spans="1:22" ht="24" x14ac:dyDescent="0.25">
      <c r="A96" s="208">
        <v>92</v>
      </c>
      <c r="B96" s="14">
        <v>69</v>
      </c>
      <c r="C96" s="56" t="s">
        <v>53</v>
      </c>
      <c r="D96" s="25" t="s">
        <v>171</v>
      </c>
      <c r="E96" s="37">
        <v>125000</v>
      </c>
      <c r="F96" s="7">
        <v>24</v>
      </c>
      <c r="G96" s="225">
        <v>250000</v>
      </c>
      <c r="H96" s="7" t="s">
        <v>170</v>
      </c>
      <c r="I96" s="31" t="s">
        <v>22</v>
      </c>
      <c r="J96" s="30" t="s">
        <v>21</v>
      </c>
      <c r="K96" s="192" t="s">
        <v>169</v>
      </c>
      <c r="L96" s="221" t="s">
        <v>3</v>
      </c>
      <c r="M96" s="18" t="s">
        <v>167</v>
      </c>
      <c r="N96" s="7" t="s">
        <v>17</v>
      </c>
      <c r="O96" s="222">
        <v>259</v>
      </c>
      <c r="P96" s="223">
        <f>G96</f>
        <v>250000</v>
      </c>
      <c r="Q96" s="224">
        <f>P96/4.1749</f>
        <v>59881.673812546411</v>
      </c>
      <c r="R96" s="60" t="s">
        <v>103</v>
      </c>
      <c r="S96" s="60" t="s">
        <v>4</v>
      </c>
      <c r="T96" s="221" t="s">
        <v>15</v>
      </c>
      <c r="U96" s="60" t="s">
        <v>4</v>
      </c>
      <c r="V96" s="7" t="s">
        <v>168</v>
      </c>
    </row>
    <row r="97" spans="1:22" ht="37.5" x14ac:dyDescent="0.25">
      <c r="A97" s="208">
        <v>93</v>
      </c>
      <c r="B97" s="14">
        <v>76</v>
      </c>
      <c r="C97" s="247" t="s">
        <v>141</v>
      </c>
      <c r="D97" s="25" t="s">
        <v>140</v>
      </c>
      <c r="E97" s="37">
        <v>235697.81</v>
      </c>
      <c r="F97" s="7">
        <v>24</v>
      </c>
      <c r="G97" s="37">
        <v>471395.62</v>
      </c>
      <c r="H97" s="17" t="s">
        <v>139</v>
      </c>
      <c r="I97" s="31" t="s">
        <v>22</v>
      </c>
      <c r="J97" s="30" t="s">
        <v>21</v>
      </c>
      <c r="K97" s="192" t="s">
        <v>138</v>
      </c>
      <c r="L97" s="221" t="s">
        <v>16</v>
      </c>
      <c r="M97" s="18" t="s">
        <v>136</v>
      </c>
      <c r="N97" s="7" t="s">
        <v>17</v>
      </c>
      <c r="O97" s="222">
        <v>4</v>
      </c>
      <c r="P97" s="227">
        <v>20254248.390000001</v>
      </c>
      <c r="Q97" s="224">
        <v>4851433.1816330934</v>
      </c>
      <c r="R97" s="60" t="s">
        <v>103</v>
      </c>
      <c r="S97" s="60" t="s">
        <v>4</v>
      </c>
      <c r="T97" s="221" t="s">
        <v>15</v>
      </c>
      <c r="U97" s="60" t="s">
        <v>4</v>
      </c>
      <c r="V97" s="7" t="s">
        <v>137</v>
      </c>
    </row>
    <row r="98" spans="1:22" ht="84" x14ac:dyDescent="0.25">
      <c r="A98" s="208">
        <v>94</v>
      </c>
      <c r="B98" s="14">
        <v>91</v>
      </c>
      <c r="C98" s="10"/>
      <c r="D98" s="44" t="s">
        <v>87</v>
      </c>
      <c r="E98" s="43">
        <v>125309</v>
      </c>
      <c r="F98" s="13" t="s">
        <v>66</v>
      </c>
      <c r="G98" s="233">
        <v>125309</v>
      </c>
      <c r="H98" s="9" t="s">
        <v>65</v>
      </c>
      <c r="I98" s="13" t="s">
        <v>84</v>
      </c>
      <c r="J98" s="41" t="s">
        <v>81</v>
      </c>
      <c r="K98" s="200" t="s">
        <v>63</v>
      </c>
      <c r="L98" s="221" t="s">
        <v>31</v>
      </c>
      <c r="M98" s="40" t="s">
        <v>60</v>
      </c>
      <c r="N98" s="39" t="s">
        <v>61</v>
      </c>
      <c r="O98" s="222">
        <v>281</v>
      </c>
      <c r="P98" s="223">
        <v>49814202.68</v>
      </c>
      <c r="Q98" s="224">
        <v>12009499.428626534</v>
      </c>
      <c r="R98" s="60" t="s">
        <v>69</v>
      </c>
      <c r="S98" s="60" t="s">
        <v>4</v>
      </c>
      <c r="T98" s="221" t="s">
        <v>15</v>
      </c>
      <c r="U98" s="60" t="s">
        <v>4</v>
      </c>
      <c r="V98" s="41" t="s">
        <v>73</v>
      </c>
    </row>
    <row r="99" spans="1:22" ht="84" x14ac:dyDescent="0.25">
      <c r="A99" s="208">
        <v>95</v>
      </c>
      <c r="B99" s="14">
        <v>92</v>
      </c>
      <c r="C99" s="10"/>
      <c r="D99" s="44" t="s">
        <v>86</v>
      </c>
      <c r="E99" s="43">
        <v>1782.28</v>
      </c>
      <c r="F99" s="13" t="s">
        <v>66</v>
      </c>
      <c r="G99" s="233">
        <v>1782.28</v>
      </c>
      <c r="H99" s="9" t="s">
        <v>65</v>
      </c>
      <c r="I99" s="13" t="s">
        <v>84</v>
      </c>
      <c r="J99" s="41" t="s">
        <v>81</v>
      </c>
      <c r="K99" s="200" t="s">
        <v>63</v>
      </c>
      <c r="L99" s="221" t="s">
        <v>31</v>
      </c>
      <c r="M99" s="40" t="s">
        <v>60</v>
      </c>
      <c r="N99" s="39" t="s">
        <v>61</v>
      </c>
      <c r="O99" s="222">
        <v>281</v>
      </c>
      <c r="P99" s="223">
        <v>49814202.68</v>
      </c>
      <c r="Q99" s="224">
        <v>12009499.428626534</v>
      </c>
      <c r="R99" s="60" t="s">
        <v>69</v>
      </c>
      <c r="S99" s="60" t="s">
        <v>4</v>
      </c>
      <c r="T99" s="221" t="s">
        <v>15</v>
      </c>
      <c r="U99" s="60" t="s">
        <v>4</v>
      </c>
      <c r="V99" s="41" t="s">
        <v>73</v>
      </c>
    </row>
    <row r="100" spans="1:22" ht="84" x14ac:dyDescent="0.25">
      <c r="A100" s="208">
        <v>96</v>
      </c>
      <c r="B100" s="14">
        <v>93</v>
      </c>
      <c r="C100" s="10"/>
      <c r="D100" s="44" t="s">
        <v>85</v>
      </c>
      <c r="E100" s="43">
        <v>65000</v>
      </c>
      <c r="F100" s="13" t="s">
        <v>66</v>
      </c>
      <c r="G100" s="233">
        <v>65000</v>
      </c>
      <c r="H100" s="9" t="s">
        <v>65</v>
      </c>
      <c r="I100" s="13" t="s">
        <v>84</v>
      </c>
      <c r="J100" s="41" t="s">
        <v>81</v>
      </c>
      <c r="K100" s="200" t="s">
        <v>63</v>
      </c>
      <c r="L100" s="221" t="s">
        <v>31</v>
      </c>
      <c r="M100" s="40" t="s">
        <v>60</v>
      </c>
      <c r="N100" s="39" t="s">
        <v>61</v>
      </c>
      <c r="O100" s="222">
        <v>281</v>
      </c>
      <c r="P100" s="223">
        <v>49814202.68</v>
      </c>
      <c r="Q100" s="224">
        <v>12009499.428626534</v>
      </c>
      <c r="R100" s="60" t="s">
        <v>69</v>
      </c>
      <c r="S100" s="60" t="s">
        <v>4</v>
      </c>
      <c r="T100" s="221" t="s">
        <v>15</v>
      </c>
      <c r="U100" s="60" t="s">
        <v>4</v>
      </c>
      <c r="V100" s="41" t="s">
        <v>73</v>
      </c>
    </row>
    <row r="101" spans="1:22" ht="84" x14ac:dyDescent="0.25">
      <c r="A101" s="208">
        <v>97</v>
      </c>
      <c r="B101" s="14">
        <v>94</v>
      </c>
      <c r="C101" s="10"/>
      <c r="D101" s="44" t="s">
        <v>83</v>
      </c>
      <c r="E101" s="43">
        <v>57343.33</v>
      </c>
      <c r="F101" s="13" t="s">
        <v>66</v>
      </c>
      <c r="G101" s="233">
        <v>57343.33</v>
      </c>
      <c r="H101" s="9" t="s">
        <v>65</v>
      </c>
      <c r="I101" s="13" t="s">
        <v>81</v>
      </c>
      <c r="J101" s="41" t="s">
        <v>79</v>
      </c>
      <c r="K101" s="200" t="s">
        <v>63</v>
      </c>
      <c r="L101" s="221" t="s">
        <v>31</v>
      </c>
      <c r="M101" s="40" t="s">
        <v>60</v>
      </c>
      <c r="N101" s="39" t="s">
        <v>61</v>
      </c>
      <c r="O101" s="222">
        <v>281</v>
      </c>
      <c r="P101" s="223">
        <v>49814202.68</v>
      </c>
      <c r="Q101" s="224">
        <v>12009499.428626534</v>
      </c>
      <c r="R101" s="60" t="s">
        <v>69</v>
      </c>
      <c r="S101" s="60" t="s">
        <v>4</v>
      </c>
      <c r="T101" s="221" t="s">
        <v>15</v>
      </c>
      <c r="U101" s="60" t="s">
        <v>4</v>
      </c>
      <c r="V101" s="41" t="s">
        <v>73</v>
      </c>
    </row>
    <row r="102" spans="1:22" ht="84" x14ac:dyDescent="0.25">
      <c r="A102" s="208">
        <v>98</v>
      </c>
      <c r="B102" s="14">
        <v>95</v>
      </c>
      <c r="C102" s="10"/>
      <c r="D102" s="44" t="s">
        <v>82</v>
      </c>
      <c r="E102" s="43">
        <v>149478</v>
      </c>
      <c r="F102" s="13" t="s">
        <v>66</v>
      </c>
      <c r="G102" s="233">
        <v>149478</v>
      </c>
      <c r="H102" s="9" t="s">
        <v>65</v>
      </c>
      <c r="I102" s="13" t="s">
        <v>81</v>
      </c>
      <c r="J102" s="41" t="s">
        <v>79</v>
      </c>
      <c r="K102" s="200" t="s">
        <v>63</v>
      </c>
      <c r="L102" s="221" t="s">
        <v>31</v>
      </c>
      <c r="M102" s="40" t="s">
        <v>60</v>
      </c>
      <c r="N102" s="39" t="s">
        <v>61</v>
      </c>
      <c r="O102" s="222">
        <v>281</v>
      </c>
      <c r="P102" s="223">
        <v>49814202.68</v>
      </c>
      <c r="Q102" s="224">
        <v>12009499.428626534</v>
      </c>
      <c r="R102" s="60" t="s">
        <v>69</v>
      </c>
      <c r="S102" s="60" t="s">
        <v>4</v>
      </c>
      <c r="T102" s="221" t="s">
        <v>15</v>
      </c>
      <c r="U102" s="60" t="s">
        <v>4</v>
      </c>
      <c r="V102" s="41" t="s">
        <v>73</v>
      </c>
    </row>
    <row r="103" spans="1:22" ht="84" x14ac:dyDescent="0.25">
      <c r="A103" s="208">
        <v>99</v>
      </c>
      <c r="B103" s="14">
        <v>96</v>
      </c>
      <c r="C103" s="10"/>
      <c r="D103" s="44" t="s">
        <v>80</v>
      </c>
      <c r="E103" s="43">
        <v>55560</v>
      </c>
      <c r="F103" s="13" t="s">
        <v>66</v>
      </c>
      <c r="G103" s="233">
        <v>55560</v>
      </c>
      <c r="H103" s="9" t="s">
        <v>65</v>
      </c>
      <c r="I103" s="13" t="s">
        <v>79</v>
      </c>
      <c r="J103" s="41" t="s">
        <v>71</v>
      </c>
      <c r="K103" s="200" t="s">
        <v>63</v>
      </c>
      <c r="L103" s="221" t="s">
        <v>31</v>
      </c>
      <c r="M103" s="40" t="s">
        <v>60</v>
      </c>
      <c r="N103" s="39" t="s">
        <v>61</v>
      </c>
      <c r="O103" s="222">
        <v>281</v>
      </c>
      <c r="P103" s="223">
        <v>49814202.68</v>
      </c>
      <c r="Q103" s="224">
        <v>12009499.428626534</v>
      </c>
      <c r="R103" s="60" t="s">
        <v>69</v>
      </c>
      <c r="S103" s="60" t="s">
        <v>4</v>
      </c>
      <c r="T103" s="221" t="s">
        <v>15</v>
      </c>
      <c r="U103" s="60" t="s">
        <v>4</v>
      </c>
      <c r="V103" s="41" t="s">
        <v>73</v>
      </c>
    </row>
    <row r="104" spans="1:22" ht="108" x14ac:dyDescent="0.25">
      <c r="A104" s="253">
        <v>100</v>
      </c>
      <c r="B104" s="254">
        <v>101</v>
      </c>
      <c r="C104" s="255"/>
      <c r="D104" s="256" t="s">
        <v>67</v>
      </c>
      <c r="E104" s="257">
        <v>23500000</v>
      </c>
      <c r="F104" s="255" t="s">
        <v>66</v>
      </c>
      <c r="G104" s="258">
        <v>23500000</v>
      </c>
      <c r="H104" s="255" t="s">
        <v>65</v>
      </c>
      <c r="I104" s="255" t="s">
        <v>22</v>
      </c>
      <c r="J104" s="259" t="s">
        <v>64</v>
      </c>
      <c r="K104" s="260" t="s">
        <v>63</v>
      </c>
      <c r="L104" s="261" t="s">
        <v>31</v>
      </c>
      <c r="M104" s="262" t="s">
        <v>61</v>
      </c>
      <c r="N104" s="263" t="s">
        <v>60</v>
      </c>
      <c r="O104" s="264">
        <v>281</v>
      </c>
      <c r="P104" s="265">
        <v>49814202.68</v>
      </c>
      <c r="Q104" s="266">
        <v>12009499.428626534</v>
      </c>
      <c r="R104" s="267"/>
      <c r="S104" s="267" t="s">
        <v>4</v>
      </c>
      <c r="T104" s="261" t="s">
        <v>15</v>
      </c>
      <c r="U104" s="267" t="s">
        <v>4</v>
      </c>
      <c r="V104" s="268" t="s">
        <v>62</v>
      </c>
    </row>
    <row r="105" spans="1:22" ht="24" x14ac:dyDescent="0.25">
      <c r="A105" s="208">
        <v>101</v>
      </c>
      <c r="B105" s="14">
        <v>107</v>
      </c>
      <c r="C105" s="10"/>
      <c r="D105" s="22" t="s">
        <v>29</v>
      </c>
      <c r="E105" s="28">
        <v>785000</v>
      </c>
      <c r="F105" s="17">
        <v>48</v>
      </c>
      <c r="G105" s="234">
        <v>3140000</v>
      </c>
      <c r="H105" s="26" t="s">
        <v>28</v>
      </c>
      <c r="I105" s="7" t="s">
        <v>22</v>
      </c>
      <c r="J105" s="14" t="s">
        <v>21</v>
      </c>
      <c r="K105" s="201" t="s">
        <v>27</v>
      </c>
      <c r="L105" s="221" t="s">
        <v>16</v>
      </c>
      <c r="M105" s="18" t="s">
        <v>26</v>
      </c>
      <c r="N105" s="17" t="s">
        <v>25</v>
      </c>
      <c r="O105" s="228">
        <v>200</v>
      </c>
      <c r="P105" s="223">
        <f>G105</f>
        <v>3140000</v>
      </c>
      <c r="Q105" s="3">
        <f>P105/4.1749</f>
        <v>752113.82308558293</v>
      </c>
      <c r="R105" s="60" t="s">
        <v>5</v>
      </c>
      <c r="S105" s="60" t="s">
        <v>4</v>
      </c>
      <c r="T105" s="221" t="s">
        <v>15</v>
      </c>
      <c r="U105" s="60" t="s">
        <v>4</v>
      </c>
      <c r="V105" s="7" t="s">
        <v>9</v>
      </c>
    </row>
    <row r="106" spans="1:22" ht="24" x14ac:dyDescent="0.25">
      <c r="A106" s="208">
        <v>102</v>
      </c>
      <c r="B106" s="14">
        <v>108</v>
      </c>
      <c r="C106" s="10"/>
      <c r="D106" s="22" t="s">
        <v>24</v>
      </c>
      <c r="E106" s="21">
        <f>57397.03+686785.18+703435.26+228845.93+140523.77+20286.88+5937.62+742.2+5937.62</f>
        <v>1849891.4900000002</v>
      </c>
      <c r="F106" s="14">
        <v>12</v>
      </c>
      <c r="G106" s="71">
        <f>E106</f>
        <v>1849891.4900000002</v>
      </c>
      <c r="H106" s="14" t="s">
        <v>23</v>
      </c>
      <c r="I106" s="14" t="s">
        <v>22</v>
      </c>
      <c r="J106" s="14" t="s">
        <v>21</v>
      </c>
      <c r="K106" s="202" t="s">
        <v>20</v>
      </c>
      <c r="L106" s="221" t="s">
        <v>16</v>
      </c>
      <c r="M106" s="18" t="s">
        <v>18</v>
      </c>
      <c r="N106" s="17" t="s">
        <v>17</v>
      </c>
      <c r="O106" s="228">
        <v>196</v>
      </c>
      <c r="P106" s="235">
        <f>G106</f>
        <v>1849891.4900000002</v>
      </c>
      <c r="Q106" s="3">
        <f>P106/4.1749</f>
        <v>443098.39517114189</v>
      </c>
      <c r="R106" s="26" t="s">
        <v>5</v>
      </c>
      <c r="S106" s="26" t="s">
        <v>4</v>
      </c>
      <c r="T106" s="221" t="s">
        <v>15</v>
      </c>
      <c r="U106" s="60" t="s">
        <v>4</v>
      </c>
      <c r="V106" s="17" t="s">
        <v>19</v>
      </c>
    </row>
    <row r="107" spans="1:22" ht="45" x14ac:dyDescent="0.25">
      <c r="A107" s="208">
        <v>103</v>
      </c>
      <c r="B107" s="41">
        <v>6</v>
      </c>
      <c r="C107" s="41" t="s">
        <v>48</v>
      </c>
      <c r="D107" s="123" t="s">
        <v>481</v>
      </c>
      <c r="E107" s="114">
        <v>3500000</v>
      </c>
      <c r="F107" s="41">
        <v>48</v>
      </c>
      <c r="G107" s="158">
        <v>14000000</v>
      </c>
      <c r="H107" s="41" t="s">
        <v>480</v>
      </c>
      <c r="I107" s="41">
        <v>6</v>
      </c>
      <c r="J107" s="141" t="s">
        <v>479</v>
      </c>
      <c r="K107" s="141" t="s">
        <v>450</v>
      </c>
      <c r="L107" s="229" t="s">
        <v>456</v>
      </c>
      <c r="M107" s="41" t="s">
        <v>6</v>
      </c>
      <c r="N107" s="236"/>
      <c r="O107" s="230">
        <v>16</v>
      </c>
      <c r="P107" s="41" t="s">
        <v>478</v>
      </c>
      <c r="Q107" s="41" t="s">
        <v>473</v>
      </c>
      <c r="R107" s="114">
        <f>G107</f>
        <v>14000000</v>
      </c>
      <c r="S107" s="113">
        <f t="shared" ref="S107:S117" si="3">R107/4.1749</f>
        <v>3353373.7335025989</v>
      </c>
      <c r="T107" s="229" t="s">
        <v>15</v>
      </c>
      <c r="U107" s="221" t="s">
        <v>521</v>
      </c>
      <c r="V107" s="7" t="s">
        <v>9</v>
      </c>
    </row>
    <row r="108" spans="1:22" ht="45" x14ac:dyDescent="0.25">
      <c r="A108" s="208">
        <v>104</v>
      </c>
      <c r="B108" s="41">
        <v>7</v>
      </c>
      <c r="C108" s="17" t="s">
        <v>43</v>
      </c>
      <c r="D108" s="19" t="s">
        <v>477</v>
      </c>
      <c r="E108" s="158">
        <v>100000</v>
      </c>
      <c r="F108" s="17">
        <v>36</v>
      </c>
      <c r="G108" s="158">
        <v>300000</v>
      </c>
      <c r="H108" s="17" t="s">
        <v>476</v>
      </c>
      <c r="I108" s="17">
        <v>4</v>
      </c>
      <c r="J108" s="157" t="s">
        <v>84</v>
      </c>
      <c r="K108" s="157" t="s">
        <v>450</v>
      </c>
      <c r="L108" s="229" t="s">
        <v>456</v>
      </c>
      <c r="M108" s="17" t="s">
        <v>6</v>
      </c>
      <c r="N108" s="236"/>
      <c r="O108" s="230">
        <v>14</v>
      </c>
      <c r="P108" s="156" t="s">
        <v>474</v>
      </c>
      <c r="Q108" s="17" t="s">
        <v>473</v>
      </c>
      <c r="R108" s="155">
        <v>300000</v>
      </c>
      <c r="S108" s="113">
        <f t="shared" si="3"/>
        <v>71858.00857505569</v>
      </c>
      <c r="T108" s="229" t="s">
        <v>15</v>
      </c>
      <c r="U108" s="221" t="s">
        <v>521</v>
      </c>
      <c r="V108" s="7" t="s">
        <v>9</v>
      </c>
    </row>
    <row r="109" spans="1:22" ht="31.5" x14ac:dyDescent="0.25">
      <c r="A109" s="283">
        <v>105</v>
      </c>
      <c r="B109" s="282">
        <v>8</v>
      </c>
      <c r="C109" s="147" t="s">
        <v>102</v>
      </c>
      <c r="D109" s="123" t="s">
        <v>472</v>
      </c>
      <c r="E109" s="146">
        <v>240000</v>
      </c>
      <c r="F109" s="9">
        <v>36</v>
      </c>
      <c r="G109" s="237">
        <v>720000</v>
      </c>
      <c r="H109" s="9" t="s">
        <v>471</v>
      </c>
      <c r="I109" s="229">
        <v>7</v>
      </c>
      <c r="J109" s="9" t="s">
        <v>84</v>
      </c>
      <c r="K109" s="9" t="s">
        <v>470</v>
      </c>
      <c r="L109" s="229" t="s">
        <v>16</v>
      </c>
      <c r="M109" s="9" t="s">
        <v>468</v>
      </c>
      <c r="N109" s="236"/>
      <c r="O109" s="230" t="s">
        <v>467</v>
      </c>
      <c r="P109" s="156" t="s">
        <v>466</v>
      </c>
      <c r="Q109" s="41" t="s">
        <v>177</v>
      </c>
      <c r="R109" s="114">
        <f>G109</f>
        <v>720000</v>
      </c>
      <c r="S109" s="113">
        <f t="shared" si="3"/>
        <v>172459.22058013367</v>
      </c>
      <c r="T109" s="229" t="s">
        <v>15</v>
      </c>
      <c r="U109" s="221" t="s">
        <v>521</v>
      </c>
      <c r="V109" s="7" t="s">
        <v>9</v>
      </c>
    </row>
    <row r="110" spans="1:22" ht="36.75" customHeight="1" x14ac:dyDescent="0.25">
      <c r="A110" s="283"/>
      <c r="B110" s="282"/>
      <c r="C110" s="124" t="s">
        <v>53</v>
      </c>
      <c r="D110" s="8" t="s">
        <v>465</v>
      </c>
      <c r="E110" s="151">
        <v>126000</v>
      </c>
      <c r="F110" s="41">
        <v>12</v>
      </c>
      <c r="G110" s="158">
        <v>126000</v>
      </c>
      <c r="H110" s="41" t="s">
        <v>464</v>
      </c>
      <c r="I110" s="41">
        <v>7</v>
      </c>
      <c r="J110" s="141" t="s">
        <v>463</v>
      </c>
      <c r="K110" s="41" t="s">
        <v>402</v>
      </c>
      <c r="L110" s="229" t="s">
        <v>16</v>
      </c>
      <c r="M110" s="149"/>
      <c r="N110" s="236"/>
      <c r="O110" s="230">
        <v>150</v>
      </c>
      <c r="P110" s="13" t="s">
        <v>462</v>
      </c>
      <c r="Q110" s="41" t="s">
        <v>177</v>
      </c>
      <c r="R110" s="122">
        <f>G110</f>
        <v>126000</v>
      </c>
      <c r="S110" s="148">
        <f t="shared" si="3"/>
        <v>30180.36360152339</v>
      </c>
      <c r="T110" s="229" t="s">
        <v>15</v>
      </c>
      <c r="U110" s="221" t="s">
        <v>521</v>
      </c>
      <c r="V110" s="7" t="s">
        <v>9</v>
      </c>
    </row>
    <row r="111" spans="1:22" ht="96" x14ac:dyDescent="0.25">
      <c r="A111" s="208">
        <v>106</v>
      </c>
      <c r="B111" s="41">
        <v>9</v>
      </c>
      <c r="C111" s="147" t="s">
        <v>53</v>
      </c>
      <c r="D111" s="123" t="s">
        <v>461</v>
      </c>
      <c r="E111" s="146">
        <v>300000</v>
      </c>
      <c r="F111" s="9" t="s">
        <v>66</v>
      </c>
      <c r="G111" s="225">
        <v>300000</v>
      </c>
      <c r="H111" s="9" t="s">
        <v>460</v>
      </c>
      <c r="I111" s="9">
        <v>13</v>
      </c>
      <c r="J111" s="41" t="s">
        <v>84</v>
      </c>
      <c r="K111" s="9" t="s">
        <v>459</v>
      </c>
      <c r="L111" s="229" t="s">
        <v>456</v>
      </c>
      <c r="M111" s="9" t="s">
        <v>6</v>
      </c>
      <c r="N111" s="236"/>
      <c r="O111" s="230">
        <v>1</v>
      </c>
      <c r="P111" s="9" t="s">
        <v>457</v>
      </c>
      <c r="Q111" s="41" t="s">
        <v>69</v>
      </c>
      <c r="R111" s="114">
        <v>300000</v>
      </c>
      <c r="S111" s="113">
        <f t="shared" si="3"/>
        <v>71858.00857505569</v>
      </c>
      <c r="T111" s="229" t="s">
        <v>15</v>
      </c>
      <c r="U111" s="221" t="s">
        <v>521</v>
      </c>
      <c r="V111" s="7" t="s">
        <v>9</v>
      </c>
    </row>
    <row r="112" spans="1:22" ht="60" x14ac:dyDescent="0.25">
      <c r="A112" s="208">
        <v>107</v>
      </c>
      <c r="B112" s="41">
        <v>13</v>
      </c>
      <c r="C112" s="41" t="s">
        <v>156</v>
      </c>
      <c r="D112" s="123" t="s">
        <v>444</v>
      </c>
      <c r="E112" s="114">
        <v>193075</v>
      </c>
      <c r="F112" s="41">
        <v>48</v>
      </c>
      <c r="G112" s="158">
        <v>772300</v>
      </c>
      <c r="H112" s="41" t="s">
        <v>443</v>
      </c>
      <c r="I112" s="41">
        <v>1</v>
      </c>
      <c r="J112" s="41" t="s">
        <v>6</v>
      </c>
      <c r="K112" s="140"/>
      <c r="L112" s="229" t="s">
        <v>16</v>
      </c>
      <c r="M112" s="41" t="s">
        <v>441</v>
      </c>
      <c r="N112" s="236"/>
      <c r="O112" s="230">
        <v>46</v>
      </c>
      <c r="P112" s="41" t="s">
        <v>440</v>
      </c>
      <c r="Q112" s="41" t="s">
        <v>32</v>
      </c>
      <c r="R112" s="114">
        <f>G112</f>
        <v>772300</v>
      </c>
      <c r="S112" s="113">
        <f t="shared" si="3"/>
        <v>184986.46674171835</v>
      </c>
      <c r="T112" s="238" t="s">
        <v>15</v>
      </c>
      <c r="U112" s="221" t="s">
        <v>521</v>
      </c>
      <c r="V112" s="7" t="s">
        <v>9</v>
      </c>
    </row>
    <row r="113" spans="1:22" ht="48" x14ac:dyDescent="0.25">
      <c r="A113" s="208">
        <v>108</v>
      </c>
      <c r="B113" s="41">
        <v>14</v>
      </c>
      <c r="C113" s="41" t="s">
        <v>102</v>
      </c>
      <c r="D113" s="123" t="s">
        <v>439</v>
      </c>
      <c r="E113" s="114">
        <v>184000</v>
      </c>
      <c r="F113" s="41">
        <v>48</v>
      </c>
      <c r="G113" s="158">
        <v>736000</v>
      </c>
      <c r="H113" s="41" t="s">
        <v>437</v>
      </c>
      <c r="I113" s="41">
        <v>1</v>
      </c>
      <c r="J113" s="41" t="s">
        <v>6</v>
      </c>
      <c r="K113" s="41" t="s">
        <v>6</v>
      </c>
      <c r="L113" s="229" t="s">
        <v>16</v>
      </c>
      <c r="M113" s="41" t="s">
        <v>6</v>
      </c>
      <c r="N113" s="236"/>
      <c r="O113" s="230">
        <v>177</v>
      </c>
      <c r="P113" s="41" t="s">
        <v>435</v>
      </c>
      <c r="Q113" s="41" t="s">
        <v>5</v>
      </c>
      <c r="R113" s="114">
        <f>G113</f>
        <v>736000</v>
      </c>
      <c r="S113" s="113">
        <f t="shared" si="3"/>
        <v>176291.64770413662</v>
      </c>
      <c r="T113" s="238" t="s">
        <v>15</v>
      </c>
      <c r="U113" s="221" t="s">
        <v>521</v>
      </c>
      <c r="V113" s="7" t="s">
        <v>9</v>
      </c>
    </row>
    <row r="114" spans="1:22" ht="60" x14ac:dyDescent="0.25">
      <c r="A114" s="208">
        <v>109</v>
      </c>
      <c r="B114" s="41">
        <v>15</v>
      </c>
      <c r="C114" s="41" t="s">
        <v>53</v>
      </c>
      <c r="D114" s="123" t="s">
        <v>438</v>
      </c>
      <c r="E114" s="114">
        <v>32500</v>
      </c>
      <c r="F114" s="41">
        <v>48</v>
      </c>
      <c r="G114" s="158">
        <v>130000</v>
      </c>
      <c r="H114" s="41" t="s">
        <v>437</v>
      </c>
      <c r="I114" s="41">
        <v>1</v>
      </c>
      <c r="J114" s="41" t="s">
        <v>6</v>
      </c>
      <c r="K114" s="41" t="s">
        <v>6</v>
      </c>
      <c r="L114" s="229" t="s">
        <v>3</v>
      </c>
      <c r="M114" s="41" t="s">
        <v>6</v>
      </c>
      <c r="N114" s="236"/>
      <c r="O114" s="230">
        <v>214</v>
      </c>
      <c r="P114" s="41" t="s">
        <v>435</v>
      </c>
      <c r="Q114" s="41" t="s">
        <v>5</v>
      </c>
      <c r="R114" s="114">
        <v>130000</v>
      </c>
      <c r="S114" s="113">
        <f t="shared" si="3"/>
        <v>31138.47038252413</v>
      </c>
      <c r="T114" s="238" t="s">
        <v>15</v>
      </c>
      <c r="U114" s="221" t="s">
        <v>521</v>
      </c>
      <c r="V114" s="7" t="s">
        <v>9</v>
      </c>
    </row>
    <row r="115" spans="1:22" ht="56.25" customHeight="1" x14ac:dyDescent="0.25">
      <c r="A115" s="208">
        <v>110</v>
      </c>
      <c r="B115" s="41">
        <v>16</v>
      </c>
      <c r="C115" s="6">
        <v>12</v>
      </c>
      <c r="D115" s="138" t="s">
        <v>434</v>
      </c>
      <c r="E115" s="6" t="s">
        <v>433</v>
      </c>
      <c r="F115" s="41">
        <v>12</v>
      </c>
      <c r="G115" s="237">
        <v>5000</v>
      </c>
      <c r="H115" s="6" t="s">
        <v>432</v>
      </c>
      <c r="I115" s="6">
        <v>1</v>
      </c>
      <c r="J115" s="6" t="s">
        <v>431</v>
      </c>
      <c r="K115" s="6" t="s">
        <v>431</v>
      </c>
      <c r="L115" s="229" t="s">
        <v>3</v>
      </c>
      <c r="M115" s="136" t="s">
        <v>429</v>
      </c>
      <c r="N115" s="236"/>
      <c r="O115" s="239">
        <v>214</v>
      </c>
      <c r="P115" s="6" t="s">
        <v>428</v>
      </c>
      <c r="Q115" s="41" t="s">
        <v>5</v>
      </c>
      <c r="R115" s="122">
        <f>G115</f>
        <v>5000</v>
      </c>
      <c r="S115" s="133">
        <f t="shared" si="3"/>
        <v>1197.6334762509282</v>
      </c>
      <c r="T115" s="238" t="s">
        <v>15</v>
      </c>
      <c r="U115" s="221" t="s">
        <v>521</v>
      </c>
      <c r="V115" s="7" t="s">
        <v>9</v>
      </c>
    </row>
    <row r="116" spans="1:22" ht="24" x14ac:dyDescent="0.25">
      <c r="A116" s="208">
        <v>111</v>
      </c>
      <c r="B116" s="41">
        <v>17</v>
      </c>
      <c r="C116" s="41" t="s">
        <v>48</v>
      </c>
      <c r="D116" s="123" t="s">
        <v>426</v>
      </c>
      <c r="E116" s="114">
        <f>56183.64+17702.4+273832.95+278215.65+102482.31+79003.56+14647.26+5941.43+6716.43+4115.87</f>
        <v>838841.50000000012</v>
      </c>
      <c r="F116" s="41">
        <v>12</v>
      </c>
      <c r="G116" s="158">
        <f>E116</f>
        <v>838841.50000000012</v>
      </c>
      <c r="H116" s="41" t="s">
        <v>425</v>
      </c>
      <c r="I116" s="41">
        <v>27</v>
      </c>
      <c r="J116" s="41" t="s">
        <v>84</v>
      </c>
      <c r="K116" s="140" t="s">
        <v>424</v>
      </c>
      <c r="L116" s="229" t="s">
        <v>16</v>
      </c>
      <c r="M116" s="41" t="s">
        <v>423</v>
      </c>
      <c r="N116" s="236"/>
      <c r="O116" s="230">
        <v>196</v>
      </c>
      <c r="P116" s="41" t="s">
        <v>18</v>
      </c>
      <c r="Q116" s="41" t="s">
        <v>5</v>
      </c>
      <c r="R116" s="114">
        <f>G116</f>
        <v>838841.50000000012</v>
      </c>
      <c r="S116" s="113">
        <f t="shared" si="3"/>
        <v>200924.93233370862</v>
      </c>
      <c r="T116" s="229" t="s">
        <v>15</v>
      </c>
      <c r="U116" s="221" t="s">
        <v>521</v>
      </c>
      <c r="V116" s="7" t="s">
        <v>9</v>
      </c>
    </row>
    <row r="117" spans="1:22" ht="99" customHeight="1" x14ac:dyDescent="0.25">
      <c r="A117" s="208">
        <v>112</v>
      </c>
      <c r="B117" s="41">
        <v>18</v>
      </c>
      <c r="C117" s="124" t="s">
        <v>102</v>
      </c>
      <c r="D117" s="123" t="s">
        <v>422</v>
      </c>
      <c r="E117" s="122">
        <v>150000</v>
      </c>
      <c r="F117" s="115" t="s">
        <v>13</v>
      </c>
      <c r="G117" s="28">
        <v>150000</v>
      </c>
      <c r="H117" s="41" t="s">
        <v>413</v>
      </c>
      <c r="I117" s="9">
        <v>12</v>
      </c>
      <c r="J117" s="9" t="s">
        <v>421</v>
      </c>
      <c r="K117" s="9" t="s">
        <v>420</v>
      </c>
      <c r="L117" s="229" t="s">
        <v>3</v>
      </c>
      <c r="M117" s="13"/>
      <c r="N117" s="236"/>
      <c r="O117" s="230">
        <v>248</v>
      </c>
      <c r="P117" s="13" t="s">
        <v>60</v>
      </c>
      <c r="Q117" s="41" t="s">
        <v>5</v>
      </c>
      <c r="R117" s="114">
        <f>150000+180000+480000</f>
        <v>810000</v>
      </c>
      <c r="S117" s="113">
        <f t="shared" si="3"/>
        <v>194016.62315265037</v>
      </c>
      <c r="T117" s="229" t="s">
        <v>15</v>
      </c>
      <c r="U117" s="221" t="s">
        <v>521</v>
      </c>
      <c r="V117" s="7" t="s">
        <v>9</v>
      </c>
    </row>
    <row r="118" spans="1:22" ht="66.75" customHeight="1" x14ac:dyDescent="0.25">
      <c r="A118" s="208">
        <v>113</v>
      </c>
      <c r="B118" s="41">
        <v>19</v>
      </c>
      <c r="C118" s="124" t="s">
        <v>53</v>
      </c>
      <c r="D118" s="123" t="s">
        <v>418</v>
      </c>
      <c r="E118" s="122">
        <v>180000</v>
      </c>
      <c r="F118" s="115" t="s">
        <v>13</v>
      </c>
      <c r="G118" s="28">
        <v>180000</v>
      </c>
      <c r="H118" s="41" t="s">
        <v>413</v>
      </c>
      <c r="I118" s="9">
        <v>12</v>
      </c>
      <c r="J118" s="9" t="s">
        <v>417</v>
      </c>
      <c r="K118" s="9" t="s">
        <v>416</v>
      </c>
      <c r="L118" s="229" t="s">
        <v>3</v>
      </c>
      <c r="M118" s="13"/>
      <c r="N118" s="236"/>
      <c r="O118" s="230">
        <v>248</v>
      </c>
      <c r="P118" s="13" t="s">
        <v>60</v>
      </c>
      <c r="Q118" s="41" t="s">
        <v>5</v>
      </c>
      <c r="R118" s="114">
        <v>810000</v>
      </c>
      <c r="S118" s="113">
        <v>194016.62315265037</v>
      </c>
      <c r="T118" s="229" t="s">
        <v>15</v>
      </c>
      <c r="U118" s="221" t="s">
        <v>521</v>
      </c>
      <c r="V118" s="7" t="s">
        <v>9</v>
      </c>
    </row>
    <row r="119" spans="1:22" ht="72" customHeight="1" x14ac:dyDescent="0.25">
      <c r="A119" s="208">
        <v>114</v>
      </c>
      <c r="B119" s="92"/>
      <c r="C119" s="98">
        <v>11</v>
      </c>
      <c r="D119" s="95" t="s">
        <v>383</v>
      </c>
      <c r="E119" s="92"/>
      <c r="F119" s="41" t="s">
        <v>382</v>
      </c>
      <c r="G119" s="210">
        <v>1000000</v>
      </c>
      <c r="H119" s="6" t="s">
        <v>381</v>
      </c>
      <c r="I119" s="95" t="s">
        <v>380</v>
      </c>
      <c r="J119" s="6" t="s">
        <v>379</v>
      </c>
      <c r="K119" s="6" t="s">
        <v>378</v>
      </c>
      <c r="L119" s="221" t="s">
        <v>16</v>
      </c>
      <c r="M119" s="236"/>
      <c r="N119" s="236"/>
      <c r="O119" s="230">
        <v>215</v>
      </c>
      <c r="P119" s="236"/>
      <c r="Q119" s="236"/>
      <c r="R119" s="236"/>
      <c r="S119" s="236"/>
      <c r="T119" s="221" t="s">
        <v>15</v>
      </c>
      <c r="U119" s="221" t="s">
        <v>522</v>
      </c>
      <c r="V119" s="7" t="s">
        <v>9</v>
      </c>
    </row>
    <row r="120" spans="1:22" ht="24" x14ac:dyDescent="0.25">
      <c r="A120" s="208">
        <v>115</v>
      </c>
      <c r="B120" s="14">
        <v>7</v>
      </c>
      <c r="C120" s="26">
        <v>7</v>
      </c>
      <c r="D120" s="22" t="s">
        <v>342</v>
      </c>
      <c r="E120" s="71">
        <f t="shared" ref="E120:E134" si="4">G120/F120*12</f>
        <v>574416.12</v>
      </c>
      <c r="F120" s="26">
        <v>24</v>
      </c>
      <c r="G120" s="71">
        <v>1148832.24</v>
      </c>
      <c r="H120" s="26" t="s">
        <v>324</v>
      </c>
      <c r="I120" s="30" t="s">
        <v>11</v>
      </c>
      <c r="J120" s="17" t="s">
        <v>45</v>
      </c>
      <c r="K120" s="191" t="s">
        <v>226</v>
      </c>
      <c r="L120" s="221" t="s">
        <v>31</v>
      </c>
      <c r="M120" s="76" t="s">
        <v>319</v>
      </c>
      <c r="N120" s="26" t="s">
        <v>17</v>
      </c>
      <c r="O120" s="222">
        <v>3</v>
      </c>
      <c r="P120" s="243"/>
      <c r="Q120" s="244"/>
      <c r="R120" s="60" t="s">
        <v>223</v>
      </c>
      <c r="S120" s="60" t="s">
        <v>4</v>
      </c>
      <c r="T120" s="221" t="s">
        <v>68</v>
      </c>
      <c r="U120" s="60" t="s">
        <v>4</v>
      </c>
      <c r="V120" s="26" t="s">
        <v>348</v>
      </c>
    </row>
    <row r="121" spans="1:22" ht="24" x14ac:dyDescent="0.25">
      <c r="A121" s="208">
        <v>116</v>
      </c>
      <c r="B121" s="14">
        <v>9</v>
      </c>
      <c r="C121" s="26">
        <v>9</v>
      </c>
      <c r="D121" s="22" t="s">
        <v>346</v>
      </c>
      <c r="E121" s="71">
        <f t="shared" si="4"/>
        <v>1591638.94</v>
      </c>
      <c r="F121" s="26">
        <v>24</v>
      </c>
      <c r="G121" s="71">
        <v>3183277.88</v>
      </c>
      <c r="H121" s="26" t="s">
        <v>324</v>
      </c>
      <c r="I121" s="30" t="s">
        <v>289</v>
      </c>
      <c r="J121" s="17" t="s">
        <v>220</v>
      </c>
      <c r="K121" s="191" t="s">
        <v>226</v>
      </c>
      <c r="L121" s="221" t="s">
        <v>31</v>
      </c>
      <c r="M121" s="76" t="s">
        <v>319</v>
      </c>
      <c r="N121" s="26" t="s">
        <v>17</v>
      </c>
      <c r="O121" s="222">
        <v>3</v>
      </c>
      <c r="P121" s="243"/>
      <c r="Q121" s="244"/>
      <c r="R121" s="60" t="s">
        <v>223</v>
      </c>
      <c r="S121" s="60" t="s">
        <v>4</v>
      </c>
      <c r="T121" s="221" t="s">
        <v>68</v>
      </c>
      <c r="U121" s="60" t="s">
        <v>4</v>
      </c>
      <c r="V121" s="26" t="s">
        <v>345</v>
      </c>
    </row>
    <row r="122" spans="1:22" ht="24" x14ac:dyDescent="0.25">
      <c r="A122" s="208">
        <v>117</v>
      </c>
      <c r="B122" s="14">
        <v>10</v>
      </c>
      <c r="C122" s="26">
        <v>10</v>
      </c>
      <c r="D122" s="22" t="s">
        <v>342</v>
      </c>
      <c r="E122" s="71">
        <f t="shared" si="4"/>
        <v>3686091.3550000004</v>
      </c>
      <c r="F122" s="26">
        <v>24</v>
      </c>
      <c r="G122" s="71">
        <v>7372182.71</v>
      </c>
      <c r="H122" s="26" t="s">
        <v>324</v>
      </c>
      <c r="I122" s="30" t="s">
        <v>227</v>
      </c>
      <c r="J122" s="17" t="s">
        <v>220</v>
      </c>
      <c r="K122" s="191" t="s">
        <v>226</v>
      </c>
      <c r="L122" s="221" t="s">
        <v>31</v>
      </c>
      <c r="M122" s="76" t="s">
        <v>319</v>
      </c>
      <c r="N122" s="26" t="s">
        <v>17</v>
      </c>
      <c r="O122" s="222">
        <v>3</v>
      </c>
      <c r="P122" s="243"/>
      <c r="Q122" s="244"/>
      <c r="R122" s="60" t="s">
        <v>223</v>
      </c>
      <c r="S122" s="60" t="s">
        <v>4</v>
      </c>
      <c r="T122" s="221" t="s">
        <v>68</v>
      </c>
      <c r="U122" s="60" t="s">
        <v>4</v>
      </c>
      <c r="V122" s="26" t="s">
        <v>344</v>
      </c>
    </row>
    <row r="123" spans="1:22" ht="24" x14ac:dyDescent="0.25">
      <c r="A123" s="208">
        <v>118</v>
      </c>
      <c r="B123" s="14">
        <v>11</v>
      </c>
      <c r="C123" s="26">
        <v>11</v>
      </c>
      <c r="D123" s="22" t="s">
        <v>342</v>
      </c>
      <c r="E123" s="71">
        <f t="shared" si="4"/>
        <v>1774787.4700000002</v>
      </c>
      <c r="F123" s="26">
        <v>24</v>
      </c>
      <c r="G123" s="71">
        <v>3549574.94</v>
      </c>
      <c r="H123" s="26" t="s">
        <v>324</v>
      </c>
      <c r="I123" s="30" t="s">
        <v>11</v>
      </c>
      <c r="J123" s="17" t="s">
        <v>256</v>
      </c>
      <c r="K123" s="191" t="s">
        <v>226</v>
      </c>
      <c r="L123" s="221" t="s">
        <v>31</v>
      </c>
      <c r="M123" s="76" t="s">
        <v>319</v>
      </c>
      <c r="N123" s="26" t="s">
        <v>17</v>
      </c>
      <c r="O123" s="222">
        <v>3</v>
      </c>
      <c r="P123" s="243"/>
      <c r="Q123" s="244"/>
      <c r="R123" s="60" t="s">
        <v>223</v>
      </c>
      <c r="S123" s="60" t="s">
        <v>4</v>
      </c>
      <c r="T123" s="221" t="s">
        <v>68</v>
      </c>
      <c r="U123" s="60" t="s">
        <v>4</v>
      </c>
      <c r="V123" s="26" t="s">
        <v>343</v>
      </c>
    </row>
    <row r="124" spans="1:22" ht="24" x14ac:dyDescent="0.25">
      <c r="A124" s="208">
        <v>119</v>
      </c>
      <c r="B124" s="14">
        <v>13</v>
      </c>
      <c r="C124" s="26">
        <v>13</v>
      </c>
      <c r="D124" s="22" t="s">
        <v>330</v>
      </c>
      <c r="E124" s="71">
        <f t="shared" si="4"/>
        <v>45707107.524999999</v>
      </c>
      <c r="F124" s="26">
        <v>24</v>
      </c>
      <c r="G124" s="71">
        <v>91414215.049999997</v>
      </c>
      <c r="H124" s="26" t="s">
        <v>324</v>
      </c>
      <c r="I124" s="30" t="s">
        <v>289</v>
      </c>
      <c r="J124" s="17" t="s">
        <v>220</v>
      </c>
      <c r="K124" s="191" t="s">
        <v>338</v>
      </c>
      <c r="L124" s="221" t="s">
        <v>31</v>
      </c>
      <c r="M124" s="76" t="s">
        <v>319</v>
      </c>
      <c r="N124" s="26" t="s">
        <v>17</v>
      </c>
      <c r="O124" s="222">
        <v>3</v>
      </c>
      <c r="P124" s="243"/>
      <c r="Q124" s="244"/>
      <c r="R124" s="60" t="s">
        <v>223</v>
      </c>
      <c r="S124" s="60" t="s">
        <v>4</v>
      </c>
      <c r="T124" s="221" t="s">
        <v>68</v>
      </c>
      <c r="U124" s="60" t="s">
        <v>4</v>
      </c>
      <c r="V124" s="26" t="s">
        <v>339</v>
      </c>
    </row>
    <row r="125" spans="1:22" ht="24" x14ac:dyDescent="0.25">
      <c r="A125" s="208">
        <v>120</v>
      </c>
      <c r="B125" s="14">
        <v>14</v>
      </c>
      <c r="C125" s="26">
        <v>14</v>
      </c>
      <c r="D125" s="22" t="s">
        <v>330</v>
      </c>
      <c r="E125" s="71">
        <f t="shared" si="4"/>
        <v>3042573.22</v>
      </c>
      <c r="F125" s="26">
        <v>24</v>
      </c>
      <c r="G125" s="71">
        <v>6085146.4400000004</v>
      </c>
      <c r="H125" s="26" t="s">
        <v>324</v>
      </c>
      <c r="I125" s="30" t="s">
        <v>11</v>
      </c>
      <c r="J125" s="17" t="s">
        <v>256</v>
      </c>
      <c r="K125" s="191" t="s">
        <v>338</v>
      </c>
      <c r="L125" s="221" t="s">
        <v>31</v>
      </c>
      <c r="M125" s="76" t="s">
        <v>319</v>
      </c>
      <c r="N125" s="26" t="s">
        <v>17</v>
      </c>
      <c r="O125" s="222">
        <v>3</v>
      </c>
      <c r="P125" s="243"/>
      <c r="Q125" s="244"/>
      <c r="R125" s="60" t="s">
        <v>223</v>
      </c>
      <c r="S125" s="60" t="s">
        <v>4</v>
      </c>
      <c r="T125" s="221" t="s">
        <v>68</v>
      </c>
      <c r="U125" s="60" t="s">
        <v>4</v>
      </c>
      <c r="V125" s="26" t="s">
        <v>337</v>
      </c>
    </row>
    <row r="126" spans="1:22" ht="24" x14ac:dyDescent="0.25">
      <c r="A126" s="208">
        <v>121</v>
      </c>
      <c r="B126" s="14">
        <v>15</v>
      </c>
      <c r="C126" s="26">
        <v>15</v>
      </c>
      <c r="D126" s="22" t="s">
        <v>336</v>
      </c>
      <c r="E126" s="71">
        <f t="shared" si="4"/>
        <v>71706.350000000006</v>
      </c>
      <c r="F126" s="26">
        <v>12</v>
      </c>
      <c r="G126" s="71">
        <v>71706.350000000006</v>
      </c>
      <c r="H126" s="26" t="s">
        <v>324</v>
      </c>
      <c r="I126" s="30" t="s">
        <v>118</v>
      </c>
      <c r="J126" s="17" t="s">
        <v>314</v>
      </c>
      <c r="K126" s="191" t="s">
        <v>226</v>
      </c>
      <c r="L126" s="221" t="s">
        <v>31</v>
      </c>
      <c r="M126" s="76" t="s">
        <v>319</v>
      </c>
      <c r="N126" s="26" t="s">
        <v>17</v>
      </c>
      <c r="O126" s="222">
        <v>3</v>
      </c>
      <c r="P126" s="243"/>
      <c r="Q126" s="244"/>
      <c r="R126" s="60" t="s">
        <v>223</v>
      </c>
      <c r="S126" s="60" t="s">
        <v>4</v>
      </c>
      <c r="T126" s="221" t="s">
        <v>68</v>
      </c>
      <c r="U126" s="60" t="s">
        <v>4</v>
      </c>
      <c r="V126" s="26" t="s">
        <v>335</v>
      </c>
    </row>
    <row r="127" spans="1:22" ht="24" x14ac:dyDescent="0.25">
      <c r="A127" s="208">
        <v>122</v>
      </c>
      <c r="B127" s="14">
        <v>16</v>
      </c>
      <c r="C127" s="26">
        <v>16</v>
      </c>
      <c r="D127" s="22" t="s">
        <v>334</v>
      </c>
      <c r="E127" s="71">
        <f t="shared" si="4"/>
        <v>18797.845000000001</v>
      </c>
      <c r="F127" s="26">
        <v>24</v>
      </c>
      <c r="G127" s="71">
        <v>37595.69</v>
      </c>
      <c r="H127" s="26" t="s">
        <v>324</v>
      </c>
      <c r="I127" s="30" t="s">
        <v>118</v>
      </c>
      <c r="J127" s="17" t="s">
        <v>314</v>
      </c>
      <c r="K127" s="191" t="s">
        <v>226</v>
      </c>
      <c r="L127" s="221" t="s">
        <v>31</v>
      </c>
      <c r="M127" s="76" t="s">
        <v>319</v>
      </c>
      <c r="N127" s="26" t="s">
        <v>17</v>
      </c>
      <c r="O127" s="222">
        <v>3</v>
      </c>
      <c r="P127" s="243"/>
      <c r="Q127" s="244"/>
      <c r="R127" s="60" t="s">
        <v>223</v>
      </c>
      <c r="S127" s="60" t="s">
        <v>4</v>
      </c>
      <c r="T127" s="221" t="s">
        <v>68</v>
      </c>
      <c r="U127" s="60" t="s">
        <v>4</v>
      </c>
      <c r="V127" s="26" t="s">
        <v>333</v>
      </c>
    </row>
    <row r="128" spans="1:22" ht="24" x14ac:dyDescent="0.25">
      <c r="A128" s="208">
        <v>123</v>
      </c>
      <c r="B128" s="14">
        <v>17</v>
      </c>
      <c r="C128" s="26">
        <v>17</v>
      </c>
      <c r="D128" s="22" t="s">
        <v>332</v>
      </c>
      <c r="E128" s="71">
        <f t="shared" si="4"/>
        <v>18501.2</v>
      </c>
      <c r="F128" s="26">
        <v>24</v>
      </c>
      <c r="G128" s="71">
        <v>37002.400000000001</v>
      </c>
      <c r="H128" s="26" t="s">
        <v>324</v>
      </c>
      <c r="I128" s="30" t="s">
        <v>118</v>
      </c>
      <c r="J128" s="17" t="s">
        <v>314</v>
      </c>
      <c r="K128" s="191" t="s">
        <v>226</v>
      </c>
      <c r="L128" s="221" t="s">
        <v>31</v>
      </c>
      <c r="M128" s="76" t="s">
        <v>319</v>
      </c>
      <c r="N128" s="26" t="s">
        <v>17</v>
      </c>
      <c r="O128" s="222">
        <v>3</v>
      </c>
      <c r="P128" s="243"/>
      <c r="Q128" s="244"/>
      <c r="R128" s="60" t="s">
        <v>223</v>
      </c>
      <c r="S128" s="60" t="s">
        <v>4</v>
      </c>
      <c r="T128" s="221" t="s">
        <v>68</v>
      </c>
      <c r="U128" s="60" t="s">
        <v>4</v>
      </c>
      <c r="V128" s="26" t="s">
        <v>331</v>
      </c>
    </row>
    <row r="129" spans="1:22" ht="24" x14ac:dyDescent="0.25">
      <c r="A129" s="208">
        <v>124</v>
      </c>
      <c r="B129" s="14">
        <v>18</v>
      </c>
      <c r="C129" s="26">
        <v>18</v>
      </c>
      <c r="D129" s="22" t="s">
        <v>330</v>
      </c>
      <c r="E129" s="71">
        <f t="shared" si="4"/>
        <v>18501.2</v>
      </c>
      <c r="F129" s="26">
        <v>24</v>
      </c>
      <c r="G129" s="71">
        <v>37002.400000000001</v>
      </c>
      <c r="H129" s="26" t="s">
        <v>324</v>
      </c>
      <c r="I129" s="30" t="s">
        <v>118</v>
      </c>
      <c r="J129" s="17" t="s">
        <v>314</v>
      </c>
      <c r="K129" s="191" t="s">
        <v>226</v>
      </c>
      <c r="L129" s="221" t="s">
        <v>31</v>
      </c>
      <c r="M129" s="76" t="s">
        <v>319</v>
      </c>
      <c r="N129" s="26" t="s">
        <v>17</v>
      </c>
      <c r="O129" s="222">
        <v>3</v>
      </c>
      <c r="P129" s="243"/>
      <c r="Q129" s="244"/>
      <c r="R129" s="60" t="s">
        <v>223</v>
      </c>
      <c r="S129" s="60" t="s">
        <v>4</v>
      </c>
      <c r="T129" s="221" t="s">
        <v>68</v>
      </c>
      <c r="U129" s="60" t="s">
        <v>4</v>
      </c>
      <c r="V129" s="26" t="s">
        <v>329</v>
      </c>
    </row>
    <row r="130" spans="1:22" ht="24" x14ac:dyDescent="0.25">
      <c r="A130" s="208">
        <v>125</v>
      </c>
      <c r="B130" s="14">
        <v>24</v>
      </c>
      <c r="C130" s="26">
        <v>2</v>
      </c>
      <c r="D130" s="22" t="s">
        <v>316</v>
      </c>
      <c r="E130" s="71">
        <f t="shared" si="4"/>
        <v>15972.119999999999</v>
      </c>
      <c r="F130" s="26">
        <v>24</v>
      </c>
      <c r="G130" s="71">
        <v>31944.240000000002</v>
      </c>
      <c r="H130" s="26" t="s">
        <v>315</v>
      </c>
      <c r="I130" s="30" t="s">
        <v>118</v>
      </c>
      <c r="J130" s="17" t="s">
        <v>314</v>
      </c>
      <c r="K130" s="191" t="s">
        <v>313</v>
      </c>
      <c r="L130" s="221" t="s">
        <v>3</v>
      </c>
      <c r="M130" s="76" t="s">
        <v>311</v>
      </c>
      <c r="N130" s="26" t="s">
        <v>17</v>
      </c>
      <c r="O130" s="222">
        <v>6</v>
      </c>
      <c r="P130" s="243"/>
      <c r="Q130" s="249"/>
      <c r="R130" s="60" t="s">
        <v>223</v>
      </c>
      <c r="S130" s="60" t="s">
        <v>4</v>
      </c>
      <c r="T130" s="221" t="s">
        <v>68</v>
      </c>
      <c r="U130" s="60" t="s">
        <v>4</v>
      </c>
      <c r="V130" s="26" t="s">
        <v>312</v>
      </c>
    </row>
    <row r="131" spans="1:22" ht="24" x14ac:dyDescent="0.25">
      <c r="A131" s="208">
        <v>126</v>
      </c>
      <c r="B131" s="14">
        <v>27</v>
      </c>
      <c r="C131" s="26">
        <v>3</v>
      </c>
      <c r="D131" s="22" t="s">
        <v>307</v>
      </c>
      <c r="E131" s="71">
        <f t="shared" si="4"/>
        <v>243481.33499999996</v>
      </c>
      <c r="F131" s="26">
        <v>24</v>
      </c>
      <c r="G131" s="71">
        <v>486962.67</v>
      </c>
      <c r="H131" s="26" t="s">
        <v>306</v>
      </c>
      <c r="I131" s="30" t="s">
        <v>227</v>
      </c>
      <c r="J131" s="17" t="s">
        <v>220</v>
      </c>
      <c r="K131" s="191" t="s">
        <v>226</v>
      </c>
      <c r="L131" s="221" t="s">
        <v>16</v>
      </c>
      <c r="M131" s="76" t="s">
        <v>304</v>
      </c>
      <c r="N131" s="26" t="s">
        <v>17</v>
      </c>
      <c r="O131" s="222">
        <v>5</v>
      </c>
      <c r="P131" s="243"/>
      <c r="Q131" s="244"/>
      <c r="R131" s="60" t="s">
        <v>223</v>
      </c>
      <c r="S131" s="60" t="s">
        <v>4</v>
      </c>
      <c r="T131" s="221" t="s">
        <v>68</v>
      </c>
      <c r="U131" s="60" t="s">
        <v>4</v>
      </c>
      <c r="V131" s="26" t="s">
        <v>308</v>
      </c>
    </row>
    <row r="132" spans="1:22" ht="24" x14ac:dyDescent="0.25">
      <c r="A132" s="208">
        <v>127</v>
      </c>
      <c r="B132" s="14">
        <v>45</v>
      </c>
      <c r="C132" s="26">
        <v>17</v>
      </c>
      <c r="D132" s="22" t="s">
        <v>267</v>
      </c>
      <c r="E132" s="71">
        <f t="shared" si="4"/>
        <v>157900.75</v>
      </c>
      <c r="F132" s="26">
        <v>24</v>
      </c>
      <c r="G132" s="71">
        <v>315801.5</v>
      </c>
      <c r="H132" s="17" t="s">
        <v>266</v>
      </c>
      <c r="I132" s="30" t="s">
        <v>11</v>
      </c>
      <c r="J132" s="17" t="s">
        <v>256</v>
      </c>
      <c r="K132" s="192" t="s">
        <v>237</v>
      </c>
      <c r="L132" s="221" t="s">
        <v>16</v>
      </c>
      <c r="M132" s="18" t="s">
        <v>264</v>
      </c>
      <c r="N132" s="26" t="s">
        <v>17</v>
      </c>
      <c r="O132" s="222">
        <v>4</v>
      </c>
      <c r="P132" s="243"/>
      <c r="Q132" s="244"/>
      <c r="R132" s="60" t="s">
        <v>223</v>
      </c>
      <c r="S132" s="60" t="s">
        <v>4</v>
      </c>
      <c r="T132" s="221" t="s">
        <v>68</v>
      </c>
      <c r="U132" s="60" t="s">
        <v>4</v>
      </c>
      <c r="V132" s="26" t="s">
        <v>265</v>
      </c>
    </row>
    <row r="133" spans="1:22" ht="37.5" customHeight="1" x14ac:dyDescent="0.25">
      <c r="A133" s="208">
        <v>128</v>
      </c>
      <c r="B133" s="14">
        <v>46</v>
      </c>
      <c r="C133" s="26">
        <v>18</v>
      </c>
      <c r="D133" s="22" t="s">
        <v>263</v>
      </c>
      <c r="E133" s="71">
        <f t="shared" si="4"/>
        <v>336646.78333333333</v>
      </c>
      <c r="F133" s="26">
        <v>36</v>
      </c>
      <c r="G133" s="71">
        <v>1009940.35</v>
      </c>
      <c r="H133" s="17" t="s">
        <v>252</v>
      </c>
      <c r="I133" s="30" t="s">
        <v>11</v>
      </c>
      <c r="J133" s="17" t="s">
        <v>256</v>
      </c>
      <c r="K133" s="192" t="s">
        <v>262</v>
      </c>
      <c r="L133" s="221" t="s">
        <v>16</v>
      </c>
      <c r="M133" s="18" t="s">
        <v>249</v>
      </c>
      <c r="N133" s="26" t="s">
        <v>17</v>
      </c>
      <c r="O133" s="222">
        <v>4</v>
      </c>
      <c r="P133" s="243"/>
      <c r="Q133" s="244"/>
      <c r="R133" s="60" t="s">
        <v>223</v>
      </c>
      <c r="S133" s="60" t="s">
        <v>4</v>
      </c>
      <c r="T133" s="221" t="s">
        <v>68</v>
      </c>
      <c r="U133" s="60" t="s">
        <v>4</v>
      </c>
      <c r="V133" s="26" t="s">
        <v>261</v>
      </c>
    </row>
    <row r="134" spans="1:22" ht="24" x14ac:dyDescent="0.25">
      <c r="A134" s="208">
        <v>129</v>
      </c>
      <c r="B134" s="14">
        <v>48</v>
      </c>
      <c r="C134" s="26">
        <v>20</v>
      </c>
      <c r="D134" s="22" t="s">
        <v>257</v>
      </c>
      <c r="E134" s="71">
        <f t="shared" si="4"/>
        <v>19258.59</v>
      </c>
      <c r="F134" s="26">
        <v>24</v>
      </c>
      <c r="G134" s="71">
        <v>38517.18</v>
      </c>
      <c r="H134" s="17" t="s">
        <v>233</v>
      </c>
      <c r="I134" s="30" t="s">
        <v>11</v>
      </c>
      <c r="J134" s="17" t="s">
        <v>256</v>
      </c>
      <c r="K134" s="192" t="s">
        <v>255</v>
      </c>
      <c r="L134" s="221" t="s">
        <v>16</v>
      </c>
      <c r="M134" s="18" t="s">
        <v>230</v>
      </c>
      <c r="N134" s="26" t="s">
        <v>17</v>
      </c>
      <c r="O134" s="222">
        <v>4</v>
      </c>
      <c r="P134" s="243"/>
      <c r="Q134" s="244"/>
      <c r="R134" s="60" t="s">
        <v>223</v>
      </c>
      <c r="S134" s="60" t="s">
        <v>4</v>
      </c>
      <c r="T134" s="221" t="s">
        <v>68</v>
      </c>
      <c r="U134" s="60" t="s">
        <v>4</v>
      </c>
      <c r="V134" s="26" t="s">
        <v>254</v>
      </c>
    </row>
    <row r="135" spans="1:22" ht="84" x14ac:dyDescent="0.25">
      <c r="A135" s="208">
        <v>130</v>
      </c>
      <c r="B135" s="14">
        <v>97</v>
      </c>
      <c r="C135" s="10"/>
      <c r="D135" s="44" t="s">
        <v>78</v>
      </c>
      <c r="E135" s="43">
        <v>58680.33</v>
      </c>
      <c r="F135" s="13" t="s">
        <v>66</v>
      </c>
      <c r="G135" s="233">
        <v>58680.33</v>
      </c>
      <c r="H135" s="9" t="s">
        <v>65</v>
      </c>
      <c r="I135" s="13" t="s">
        <v>71</v>
      </c>
      <c r="J135" s="41" t="s">
        <v>77</v>
      </c>
      <c r="K135" s="200" t="s">
        <v>63</v>
      </c>
      <c r="L135" s="221" t="s">
        <v>31</v>
      </c>
      <c r="M135" s="40" t="s">
        <v>60</v>
      </c>
      <c r="N135" s="39" t="s">
        <v>61</v>
      </c>
      <c r="O135" s="222">
        <v>281</v>
      </c>
      <c r="P135" s="223">
        <v>49814202.68</v>
      </c>
      <c r="Q135" s="224">
        <v>12009499.428626534</v>
      </c>
      <c r="R135" s="60" t="s">
        <v>69</v>
      </c>
      <c r="S135" s="60" t="s">
        <v>4</v>
      </c>
      <c r="T135" s="252" t="s">
        <v>15</v>
      </c>
      <c r="U135" s="60" t="s">
        <v>4</v>
      </c>
      <c r="V135" s="41" t="s">
        <v>73</v>
      </c>
    </row>
    <row r="136" spans="1:22" ht="84" x14ac:dyDescent="0.25">
      <c r="A136" s="208">
        <v>131</v>
      </c>
      <c r="B136" s="14">
        <v>98</v>
      </c>
      <c r="C136" s="10"/>
      <c r="D136" s="44" t="s">
        <v>76</v>
      </c>
      <c r="E136" s="43">
        <v>108476.4</v>
      </c>
      <c r="F136" s="13" t="s">
        <v>66</v>
      </c>
      <c r="G136" s="233">
        <v>108476.4</v>
      </c>
      <c r="H136" s="9" t="s">
        <v>65</v>
      </c>
      <c r="I136" s="13" t="s">
        <v>74</v>
      </c>
      <c r="J136" s="41" t="s">
        <v>49</v>
      </c>
      <c r="K136" s="200" t="s">
        <v>63</v>
      </c>
      <c r="L136" s="221" t="s">
        <v>31</v>
      </c>
      <c r="M136" s="40" t="s">
        <v>60</v>
      </c>
      <c r="N136" s="39" t="s">
        <v>61</v>
      </c>
      <c r="O136" s="222">
        <v>281</v>
      </c>
      <c r="P136" s="223">
        <v>49814202.68</v>
      </c>
      <c r="Q136" s="224">
        <v>12009499.428626534</v>
      </c>
      <c r="R136" s="60" t="s">
        <v>69</v>
      </c>
      <c r="S136" s="60" t="s">
        <v>4</v>
      </c>
      <c r="T136" s="252" t="s">
        <v>15</v>
      </c>
      <c r="U136" s="60" t="s">
        <v>4</v>
      </c>
      <c r="V136" s="41" t="s">
        <v>73</v>
      </c>
    </row>
    <row r="137" spans="1:22" ht="84" x14ac:dyDescent="0.25">
      <c r="A137" s="208">
        <v>132</v>
      </c>
      <c r="B137" s="14">
        <v>99</v>
      </c>
      <c r="C137" s="10"/>
      <c r="D137" s="44" t="s">
        <v>75</v>
      </c>
      <c r="E137" s="43">
        <v>179675</v>
      </c>
      <c r="F137" s="13" t="s">
        <v>66</v>
      </c>
      <c r="G137" s="233">
        <v>179675</v>
      </c>
      <c r="H137" s="9" t="s">
        <v>65</v>
      </c>
      <c r="I137" s="13" t="s">
        <v>74</v>
      </c>
      <c r="J137" s="41" t="s">
        <v>49</v>
      </c>
      <c r="K137" s="200" t="s">
        <v>63</v>
      </c>
      <c r="L137" s="221" t="s">
        <v>31</v>
      </c>
      <c r="M137" s="40" t="s">
        <v>60</v>
      </c>
      <c r="N137" s="39" t="s">
        <v>61</v>
      </c>
      <c r="O137" s="222">
        <v>281</v>
      </c>
      <c r="P137" s="223">
        <v>49814202.68</v>
      </c>
      <c r="Q137" s="224">
        <v>12009499.428626534</v>
      </c>
      <c r="R137" s="60" t="s">
        <v>69</v>
      </c>
      <c r="S137" s="60" t="s">
        <v>4</v>
      </c>
      <c r="T137" s="252" t="s">
        <v>15</v>
      </c>
      <c r="U137" s="60" t="s">
        <v>4</v>
      </c>
      <c r="V137" s="41" t="s">
        <v>73</v>
      </c>
    </row>
    <row r="138" spans="1:22" ht="95.25" customHeight="1" x14ac:dyDescent="0.25">
      <c r="A138" s="253">
        <v>133</v>
      </c>
      <c r="B138" s="254">
        <v>100</v>
      </c>
      <c r="C138" s="255" t="s">
        <v>43</v>
      </c>
      <c r="D138" s="256" t="s">
        <v>72</v>
      </c>
      <c r="E138" s="257">
        <v>23000000</v>
      </c>
      <c r="F138" s="255" t="s">
        <v>66</v>
      </c>
      <c r="G138" s="258">
        <v>23000000</v>
      </c>
      <c r="H138" s="255" t="s">
        <v>65</v>
      </c>
      <c r="I138" s="255" t="s">
        <v>71</v>
      </c>
      <c r="J138" s="263" t="s">
        <v>49</v>
      </c>
      <c r="K138" s="260" t="s">
        <v>63</v>
      </c>
      <c r="L138" s="261" t="s">
        <v>31</v>
      </c>
      <c r="M138" s="262" t="s">
        <v>61</v>
      </c>
      <c r="N138" s="263" t="s">
        <v>60</v>
      </c>
      <c r="O138" s="264">
        <v>281</v>
      </c>
      <c r="P138" s="265">
        <v>49814202.68</v>
      </c>
      <c r="Q138" s="266">
        <v>12009499.428626534</v>
      </c>
      <c r="R138" s="267" t="s">
        <v>69</v>
      </c>
      <c r="S138" s="267" t="s">
        <v>4</v>
      </c>
      <c r="T138" s="261" t="s">
        <v>68</v>
      </c>
      <c r="U138" s="267" t="s">
        <v>4</v>
      </c>
      <c r="V138" s="268" t="s">
        <v>70</v>
      </c>
    </row>
    <row r="139" spans="1:22" ht="32.25" customHeight="1" x14ac:dyDescent="0.25">
      <c r="A139" s="208">
        <v>134</v>
      </c>
      <c r="B139" s="41">
        <v>10</v>
      </c>
      <c r="C139" s="142" t="s">
        <v>102</v>
      </c>
      <c r="D139" s="123" t="s">
        <v>455</v>
      </c>
      <c r="E139" s="114">
        <v>45000</v>
      </c>
      <c r="F139" s="41">
        <v>48</v>
      </c>
      <c r="G139" s="158">
        <v>180000</v>
      </c>
      <c r="H139" s="41" t="s">
        <v>443</v>
      </c>
      <c r="I139" s="41">
        <v>1</v>
      </c>
      <c r="J139" s="141" t="s">
        <v>454</v>
      </c>
      <c r="K139" s="140" t="s">
        <v>453</v>
      </c>
      <c r="L139" s="229" t="s">
        <v>16</v>
      </c>
      <c r="M139" s="9" t="s">
        <v>6</v>
      </c>
      <c r="N139" s="236"/>
      <c r="O139" s="230">
        <v>42</v>
      </c>
      <c r="P139" s="41" t="s">
        <v>440</v>
      </c>
      <c r="Q139" s="41" t="s">
        <v>7</v>
      </c>
      <c r="R139" s="41" t="s">
        <v>32</v>
      </c>
      <c r="S139" s="114">
        <f>G139+G140</f>
        <v>2100000</v>
      </c>
      <c r="T139" s="229" t="s">
        <v>68</v>
      </c>
      <c r="U139" s="221" t="s">
        <v>521</v>
      </c>
      <c r="V139" s="7" t="s">
        <v>9</v>
      </c>
    </row>
    <row r="140" spans="1:22" ht="48" x14ac:dyDescent="0.25">
      <c r="A140" s="208">
        <v>135</v>
      </c>
      <c r="B140" s="41">
        <v>11</v>
      </c>
      <c r="C140" s="142" t="s">
        <v>53</v>
      </c>
      <c r="D140" s="123" t="s">
        <v>451</v>
      </c>
      <c r="E140" s="114">
        <v>480000</v>
      </c>
      <c r="F140" s="41">
        <v>48</v>
      </c>
      <c r="G140" s="158">
        <v>1920000</v>
      </c>
      <c r="H140" s="41"/>
      <c r="I140" s="41">
        <v>1</v>
      </c>
      <c r="J140" s="141" t="s">
        <v>450</v>
      </c>
      <c r="K140" s="140" t="s">
        <v>449</v>
      </c>
      <c r="L140" s="229" t="s">
        <v>16</v>
      </c>
      <c r="M140" s="41" t="s">
        <v>448</v>
      </c>
      <c r="N140" s="236"/>
      <c r="O140" s="230">
        <v>47</v>
      </c>
      <c r="P140" s="41" t="s">
        <v>440</v>
      </c>
      <c r="Q140" s="41" t="s">
        <v>7</v>
      </c>
      <c r="R140" s="41" t="s">
        <v>32</v>
      </c>
      <c r="S140" s="114">
        <v>2100000</v>
      </c>
      <c r="T140" s="229" t="s">
        <v>68</v>
      </c>
      <c r="U140" s="221" t="s">
        <v>521</v>
      </c>
      <c r="V140" s="7" t="s">
        <v>9</v>
      </c>
    </row>
    <row r="141" spans="1:22" ht="48" x14ac:dyDescent="0.25">
      <c r="A141" s="208">
        <v>136</v>
      </c>
      <c r="B141" s="17">
        <v>20</v>
      </c>
      <c r="C141" s="115"/>
      <c r="D141" s="19" t="s">
        <v>414</v>
      </c>
      <c r="E141" s="114">
        <v>480000</v>
      </c>
      <c r="F141" s="115" t="s">
        <v>13</v>
      </c>
      <c r="G141" s="158">
        <v>480000</v>
      </c>
      <c r="H141" s="41" t="s">
        <v>413</v>
      </c>
      <c r="I141" s="229">
        <v>12</v>
      </c>
      <c r="J141" s="240"/>
      <c r="K141" s="240"/>
      <c r="L141" s="229" t="s">
        <v>3</v>
      </c>
      <c r="M141" s="229"/>
      <c r="N141" s="236"/>
      <c r="O141" s="241">
        <v>248</v>
      </c>
      <c r="P141" s="9" t="s">
        <v>60</v>
      </c>
      <c r="Q141" s="41" t="s">
        <v>7</v>
      </c>
      <c r="R141" s="229" t="s">
        <v>5</v>
      </c>
      <c r="S141" s="114">
        <v>810000</v>
      </c>
      <c r="T141" s="229" t="s">
        <v>68</v>
      </c>
      <c r="U141" s="221" t="s">
        <v>521</v>
      </c>
      <c r="V141" s="7" t="s">
        <v>9</v>
      </c>
    </row>
    <row r="142" spans="1:22" x14ac:dyDescent="0.25">
      <c r="A142" t="s">
        <v>1</v>
      </c>
    </row>
    <row r="143" spans="1:22" x14ac:dyDescent="0.25">
      <c r="A143" t="s">
        <v>523</v>
      </c>
    </row>
    <row r="144" spans="1:22" x14ac:dyDescent="0.25">
      <c r="A144" t="s">
        <v>0</v>
      </c>
    </row>
    <row r="145" spans="1:22" x14ac:dyDescent="0.25">
      <c r="A145" t="s">
        <v>524</v>
      </c>
    </row>
    <row r="146" spans="1:22" x14ac:dyDescent="0.25">
      <c r="A146" t="s">
        <v>525</v>
      </c>
    </row>
    <row r="147" spans="1:22" x14ac:dyDescent="0.25">
      <c r="A147" t="s">
        <v>526</v>
      </c>
    </row>
    <row r="148" spans="1:22" x14ac:dyDescent="0.25">
      <c r="A148" t="s">
        <v>527</v>
      </c>
    </row>
    <row r="149" spans="1:22" x14ac:dyDescent="0.25">
      <c r="A149" t="s">
        <v>528</v>
      </c>
    </row>
    <row r="150" spans="1:22" x14ac:dyDescent="0.25">
      <c r="A150" t="s">
        <v>529</v>
      </c>
    </row>
    <row r="151" spans="1:22" x14ac:dyDescent="0.25">
      <c r="A151" t="s">
        <v>530</v>
      </c>
    </row>
    <row r="156" spans="1:22" ht="24" x14ac:dyDescent="0.25">
      <c r="A156">
        <v>137</v>
      </c>
      <c r="B156" s="14">
        <v>28</v>
      </c>
      <c r="C156" s="73">
        <v>4</v>
      </c>
      <c r="D156" s="22" t="s">
        <v>307</v>
      </c>
      <c r="E156" s="71">
        <f>G156/F156*12</f>
        <v>121393.42499999999</v>
      </c>
      <c r="F156" s="26">
        <v>24</v>
      </c>
      <c r="G156" s="20">
        <v>242786.85</v>
      </c>
      <c r="H156" s="2" t="s">
        <v>306</v>
      </c>
      <c r="I156" s="30" t="s">
        <v>21</v>
      </c>
      <c r="J156" s="17" t="s">
        <v>197</v>
      </c>
      <c r="K156" s="191" t="s">
        <v>226</v>
      </c>
      <c r="L156" s="1" t="s">
        <v>16</v>
      </c>
      <c r="M156" s="76" t="s">
        <v>304</v>
      </c>
      <c r="N156" s="26" t="s">
        <v>17</v>
      </c>
      <c r="O156" s="35">
        <v>5</v>
      </c>
      <c r="P156" s="187"/>
      <c r="Q156" s="188"/>
      <c r="R156" s="77" t="s">
        <v>223</v>
      </c>
      <c r="S156" s="23" t="s">
        <v>4</v>
      </c>
      <c r="T156" s="242">
        <v>2018</v>
      </c>
      <c r="U156" s="23" t="s">
        <v>4</v>
      </c>
      <c r="V156" s="26" t="s">
        <v>305</v>
      </c>
    </row>
    <row r="157" spans="1:22" ht="24" x14ac:dyDescent="0.25">
      <c r="A157">
        <v>138</v>
      </c>
      <c r="B157" s="14">
        <v>47</v>
      </c>
      <c r="C157" s="73">
        <v>19</v>
      </c>
      <c r="D157" s="22" t="s">
        <v>260</v>
      </c>
      <c r="E157" s="71">
        <f>G157/F157*12</f>
        <v>61356.333333333328</v>
      </c>
      <c r="F157" s="26">
        <v>36</v>
      </c>
      <c r="G157" s="20">
        <v>184069</v>
      </c>
      <c r="H157" s="62" t="s">
        <v>238</v>
      </c>
      <c r="I157" s="30" t="s">
        <v>21</v>
      </c>
      <c r="J157" s="17" t="s">
        <v>197</v>
      </c>
      <c r="K157" s="192" t="s">
        <v>237</v>
      </c>
      <c r="L157" s="1" t="s">
        <v>16</v>
      </c>
      <c r="M157" s="18" t="s">
        <v>258</v>
      </c>
      <c r="N157" s="26" t="s">
        <v>17</v>
      </c>
      <c r="O157" s="35">
        <v>4</v>
      </c>
      <c r="P157" s="185"/>
      <c r="Q157" s="186"/>
      <c r="R157" s="77" t="s">
        <v>223</v>
      </c>
      <c r="S157" s="23" t="s">
        <v>4</v>
      </c>
      <c r="T157" s="242">
        <v>2018</v>
      </c>
      <c r="U157" s="23" t="s">
        <v>4</v>
      </c>
      <c r="V157" s="26" t="s">
        <v>259</v>
      </c>
    </row>
    <row r="158" spans="1:22" ht="24" x14ac:dyDescent="0.25">
      <c r="A158">
        <v>139</v>
      </c>
      <c r="B158" s="14">
        <v>49</v>
      </c>
      <c r="C158" s="73">
        <v>21</v>
      </c>
      <c r="D158" s="22" t="s">
        <v>253</v>
      </c>
      <c r="E158" s="71">
        <f>G158/F158*12</f>
        <v>15526.060000000001</v>
      </c>
      <c r="F158" s="26">
        <v>24</v>
      </c>
      <c r="G158" s="20">
        <v>31052.12</v>
      </c>
      <c r="H158" s="62" t="s">
        <v>252</v>
      </c>
      <c r="I158" s="30" t="s">
        <v>21</v>
      </c>
      <c r="J158" s="17" t="s">
        <v>197</v>
      </c>
      <c r="K158" s="192" t="s">
        <v>251</v>
      </c>
      <c r="L158" s="1" t="s">
        <v>16</v>
      </c>
      <c r="M158" s="18" t="s">
        <v>249</v>
      </c>
      <c r="N158" s="26" t="s">
        <v>17</v>
      </c>
      <c r="O158" s="35">
        <v>4</v>
      </c>
      <c r="P158" s="185"/>
      <c r="Q158" s="186"/>
      <c r="R158" s="77" t="s">
        <v>223</v>
      </c>
      <c r="S158" s="23" t="s">
        <v>4</v>
      </c>
      <c r="T158" s="242">
        <v>2018</v>
      </c>
      <c r="U158" s="23" t="s">
        <v>4</v>
      </c>
      <c r="V158" s="26" t="s">
        <v>250</v>
      </c>
    </row>
    <row r="159" spans="1:22" ht="30" x14ac:dyDescent="0.25">
      <c r="A159">
        <v>140</v>
      </c>
      <c r="B159" s="14">
        <v>50</v>
      </c>
      <c r="C159" s="73">
        <v>22</v>
      </c>
      <c r="D159" s="22" t="s">
        <v>234</v>
      </c>
      <c r="E159" s="71">
        <f>G159/F159*12</f>
        <v>1185173.325</v>
      </c>
      <c r="F159" s="26">
        <v>24</v>
      </c>
      <c r="G159" s="20">
        <v>2370346.65</v>
      </c>
      <c r="H159" s="62" t="s">
        <v>233</v>
      </c>
      <c r="I159" s="30" t="s">
        <v>21</v>
      </c>
      <c r="J159" s="17" t="s">
        <v>197</v>
      </c>
      <c r="K159" s="192" t="s">
        <v>248</v>
      </c>
      <c r="L159" s="1" t="s">
        <v>16</v>
      </c>
      <c r="M159" s="18" t="s">
        <v>230</v>
      </c>
      <c r="N159" s="26" t="s">
        <v>17</v>
      </c>
      <c r="O159" s="35">
        <v>4</v>
      </c>
      <c r="P159" s="185"/>
      <c r="Q159" s="186"/>
      <c r="R159" s="77" t="s">
        <v>223</v>
      </c>
      <c r="S159" s="23" t="s">
        <v>4</v>
      </c>
      <c r="T159" s="242">
        <v>2018</v>
      </c>
      <c r="U159" s="23" t="s">
        <v>4</v>
      </c>
      <c r="V159" s="26" t="s">
        <v>247</v>
      </c>
    </row>
  </sheetData>
  <autoFilter ref="A3:V151"/>
  <mergeCells count="5">
    <mergeCell ref="B32:B33"/>
    <mergeCell ref="B109:B110"/>
    <mergeCell ref="A32:A33"/>
    <mergeCell ref="A109:A110"/>
    <mergeCell ref="A1:V1"/>
  </mergeCells>
  <pageMargins left="0.70866141732283472" right="0.70866141732283472" top="0.74803149606299213" bottom="0.74803149606299213" header="0.31496062992125984" footer="0.31496062992125984"/>
  <pageSetup paperSize="9" scale="67" fitToHeight="0" orientation="portrait" r:id="rId1"/>
  <headerFooter>
    <oddFooter>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1</vt:i4>
      </vt:variant>
    </vt:vector>
  </HeadingPairs>
  <TitlesOfParts>
    <vt:vector size="5" baseType="lpstr">
      <vt:lpstr>DOSTAWY DUŻE WERSJA OSTATECZNA</vt:lpstr>
      <vt:lpstr>NA STRONE INTERNETOWA</vt:lpstr>
      <vt:lpstr>NA STRONĘ INTERNETOWĄ</vt:lpstr>
      <vt:lpstr>całość</vt:lpstr>
      <vt:lpstr>całość!Obszar_wydruku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Magdalena Skwara-Owczarek</dc:creator>
  <cp:lastModifiedBy>Magdalena Skwara-Owczarek</cp:lastModifiedBy>
  <cp:lastPrinted>2017-12-01T08:50:43Z</cp:lastPrinted>
  <dcterms:created xsi:type="dcterms:W3CDTF">2017-03-07T09:54:41Z</dcterms:created>
  <dcterms:modified xsi:type="dcterms:W3CDTF">2017-12-01T08:54:26Z</dcterms:modified>
</cp:coreProperties>
</file>